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dir.sharepoint.com/sites/Seksjonmiljoogklima2/Shared Documents/Gjødselbrukforskriften/Fosforkalkulator/"/>
    </mc:Choice>
  </mc:AlternateContent>
  <xr:revisionPtr revIDLastSave="0" documentId="8_{C6DEA033-6261-4AC6-827D-A8718958F95B}" xr6:coauthVersionLast="47" xr6:coauthVersionMax="47" xr10:uidLastSave="{00000000-0000-0000-0000-000000000000}"/>
  <bookViews>
    <workbookView showSheetTabs="0" xWindow="-110" yWindow="-110" windowWidth="19420" windowHeight="11500" xr2:uid="{436A2230-BCF0-4627-AEE7-BAE669FB156E}"/>
  </bookViews>
  <sheets>
    <sheet name="Meny" sheetId="17" r:id="rId1"/>
    <sheet name="Spredeareal" sheetId="14" r:id="rId2"/>
  </sheets>
  <externalReferences>
    <externalReference r:id="rId3"/>
    <externalReference r:id="rId4"/>
  </externalReferences>
  <definedNames>
    <definedName name="Beitevurdering">#REF!</definedName>
    <definedName name="Fylker">#REF!</definedName>
    <definedName name="Kommune">[1]Kommuner!$A$2:$C$357</definedName>
    <definedName name="Kommunenavn">#REF!</definedName>
    <definedName name="Kommunenr">#REF!</definedName>
    <definedName name="Kommuner">#REF!</definedName>
    <definedName name="Meny">#REF!</definedName>
    <definedName name="Periode">Spredeareal!$AG$27:$AI$35</definedName>
    <definedName name="Print_Area">#REF!</definedName>
    <definedName name="PT">#REF!</definedName>
    <definedName name="Spreieareal">#REF!</definedName>
    <definedName name="Søknad">#REF!</definedName>
    <definedName name="Tal">[2]Navn!$A$3</definedName>
    <definedName name="_xlnm.Print_Area" localSheetId="1">Spredeareal!$D$3:$U$42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4" l="1"/>
  <c r="U9" i="14"/>
  <c r="U10" i="14"/>
  <c r="U11" i="14"/>
  <c r="U12" i="14"/>
  <c r="U13" i="14"/>
  <c r="U14" i="14"/>
  <c r="U15" i="14"/>
  <c r="U16" i="14"/>
  <c r="U17" i="14"/>
  <c r="U18" i="14"/>
  <c r="U7" i="14"/>
  <c r="U20" i="14" l="1"/>
  <c r="T31" i="14" s="1"/>
  <c r="I7" i="14" l="1"/>
  <c r="L7" i="14" s="1"/>
  <c r="L8" i="14"/>
  <c r="Q8" i="14"/>
  <c r="I9" i="14"/>
  <c r="Q9" i="14" s="1"/>
  <c r="L9" i="14"/>
  <c r="L10" i="14"/>
  <c r="Q10" i="14"/>
  <c r="L11" i="14"/>
  <c r="Q11" i="14"/>
  <c r="L12" i="14"/>
  <c r="Q12" i="14"/>
  <c r="L13" i="14"/>
  <c r="Q13" i="14"/>
  <c r="L14" i="14"/>
  <c r="Q14" i="14"/>
  <c r="L15" i="14"/>
  <c r="Q15" i="14"/>
  <c r="L16" i="14"/>
  <c r="Q16" i="14"/>
  <c r="L17" i="14"/>
  <c r="L18" i="14"/>
  <c r="Q18" i="14"/>
  <c r="I19" i="14"/>
  <c r="L19" i="14" s="1"/>
  <c r="L20" i="14"/>
  <c r="L21" i="14"/>
  <c r="L22" i="14"/>
  <c r="L23" i="14"/>
  <c r="L24" i="14"/>
  <c r="T25" i="14"/>
  <c r="L25" i="14"/>
  <c r="T26" i="14"/>
  <c r="I26" i="14"/>
  <c r="L26" i="14" s="1"/>
  <c r="P27" i="14"/>
  <c r="Q27" i="14"/>
  <c r="L27" i="14"/>
  <c r="L28" i="14"/>
  <c r="L29" i="14"/>
  <c r="L30" i="14"/>
  <c r="L31" i="14"/>
  <c r="L32" i="14"/>
  <c r="L33" i="14"/>
  <c r="I34" i="14"/>
  <c r="L34" i="14" s="1"/>
  <c r="L35" i="14"/>
  <c r="I36" i="14"/>
  <c r="L36" i="14" s="1"/>
  <c r="L37" i="14"/>
  <c r="L38" i="14"/>
  <c r="L39" i="14"/>
  <c r="Q7" i="14" l="1"/>
  <c r="Q19" i="14"/>
  <c r="Q20" i="14" l="1"/>
  <c r="T32" i="14" s="1"/>
  <c r="AH20" i="14"/>
  <c r="AI48" i="14"/>
  <c r="N3" i="14" s="1"/>
  <c r="AI19" i="14"/>
  <c r="AH19" i="14"/>
  <c r="S27" i="14" l="1"/>
  <c r="T27" i="14" s="1"/>
  <c r="N34" i="14" s="1"/>
  <c r="M37" i="14"/>
  <c r="AI22" i="14"/>
  <c r="AH22" i="14"/>
  <c r="AI21" i="14"/>
  <c r="AH21" i="14"/>
  <c r="AI20" i="14"/>
  <c r="T34" i="14" l="1"/>
  <c r="K40" i="14" l="1"/>
  <c r="T30" i="14" s="1"/>
  <c r="T33" i="14" l="1"/>
  <c r="N35" i="14" s="1"/>
  <c r="T35" i="14" l="1"/>
  <c r="N36" i="14" s="1"/>
</calcChain>
</file>

<file path=xl/sharedStrings.xml><?xml version="1.0" encoding="utf-8"?>
<sst xmlns="http://schemas.openxmlformats.org/spreadsheetml/2006/main" count="191" uniqueCount="151">
  <si>
    <t>Om fosforkalkulatoren og instrukser for bruk</t>
  </si>
  <si>
    <t xml:space="preserve">-Mengde fosfor beregnes ut fra normtall for ulike dyreslag som en finner i vedlegg 1 til forskriften.
-Ved registrering av antall dyr av ulike slag kan det tas utgangspunkt i antallet på søknad om produksjonstilskudd.
-Avviker faktisk dyretall på foretaket fra registreringer i søknaden om produksjonstilskudd, bør faktiske tall brukes. </t>
  </si>
  <si>
    <r>
      <rPr>
        <b/>
        <sz val="14"/>
        <color rgb="FFFF0000"/>
        <rFont val="Calibri"/>
        <family val="2"/>
        <scheme val="minor"/>
      </rPr>
      <t>VIKTIG!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Start med å velge "</t>
    </r>
    <r>
      <rPr>
        <b/>
        <sz val="14"/>
        <color rgb="FFFF0000"/>
        <rFont val="Calibri"/>
        <family val="2"/>
        <scheme val="minor"/>
      </rPr>
      <t>Region</t>
    </r>
    <r>
      <rPr>
        <sz val="11"/>
        <color theme="1"/>
        <rFont val="Calibri"/>
        <family val="2"/>
        <scheme val="minor"/>
      </rPr>
      <t>" og "</t>
    </r>
    <r>
      <rPr>
        <b/>
        <sz val="14"/>
        <color rgb="FFFF0000"/>
        <rFont val="Calibri"/>
        <family val="2"/>
        <scheme val="minor"/>
      </rPr>
      <t>Periode</t>
    </r>
    <r>
      <rPr>
        <sz val="11"/>
        <color theme="1"/>
        <rFont val="Calibri"/>
        <family val="2"/>
        <scheme val="minor"/>
      </rPr>
      <t>" i skjemaet. Da blir rett faktor for P/daa hentet frem.</t>
    </r>
  </si>
  <si>
    <t>Lenke til kalkulatoren</t>
  </si>
  <si>
    <t>Alle hvite felt i kalkulatoren er åpne for å legge inn informasjon. Farga felt er låst.</t>
  </si>
  <si>
    <r>
      <t xml:space="preserve">Arealopplysninger: </t>
    </r>
    <r>
      <rPr>
        <sz val="12"/>
        <color theme="1"/>
        <rFont val="Calibri"/>
        <family val="2"/>
        <scheme val="minor"/>
      </rPr>
      <t>Alt disponibelt innmarksareal (i søknad om produksjonstilskudd) legges inn, også innmarksbeite i AR5</t>
    </r>
  </si>
  <si>
    <t>-Egen jord</t>
  </si>
  <si>
    <t>hentes fra søknad om produksjonstilskudd</t>
  </si>
  <si>
    <t>-Leid jord</t>
  </si>
  <si>
    <r>
      <rPr>
        <b/>
        <sz val="11"/>
        <color theme="1"/>
        <rFont val="Calibri"/>
        <family val="2"/>
        <scheme val="minor"/>
      </rPr>
      <t xml:space="preserve">Merk: </t>
    </r>
    <r>
      <rPr>
        <sz val="11"/>
        <color theme="1"/>
        <rFont val="Calibri"/>
        <family val="2"/>
        <scheme val="minor"/>
      </rPr>
      <t>Godkjent spredeareal på innmarksbeite omregnes til fulldyrka "verdi" i kalkulatoren.</t>
    </r>
  </si>
  <si>
    <t>Faktoren for utregning er avhengig av "Region" og "Periode"</t>
  </si>
  <si>
    <t>- Søknad om produksjonstilskudd (for enkeltbønder)</t>
  </si>
  <si>
    <t>- Statistikk for dyretall i kommune eller region</t>
  </si>
  <si>
    <t>Noen av faktorene for P er avhengig av avdrått, uker og vekt på dyrene. Her må tall legges inn før faktoren kommer frem</t>
  </si>
  <si>
    <t>Griser</t>
  </si>
  <si>
    <t>Beiting utenom godkjent spredeareal</t>
  </si>
  <si>
    <t>Beitelogg kan være bra dokumentasjon for å få dette fratrekket.</t>
  </si>
  <si>
    <t xml:space="preserve">Kalkulatoren er laget av Landbruksdirektoratet i samarbeid med Statsforvalteren i Rogaland. </t>
  </si>
  <si>
    <t>Region :</t>
  </si>
  <si>
    <t>Periode :</t>
  </si>
  <si>
    <t>Beite utenom godkjent spredeareal</t>
  </si>
  <si>
    <t>Dyr</t>
  </si>
  <si>
    <t>Kode</t>
  </si>
  <si>
    <t>Dyreslag</t>
  </si>
  <si>
    <t>Faktor</t>
  </si>
  <si>
    <t>1. okt</t>
  </si>
  <si>
    <t>1. mars</t>
  </si>
  <si>
    <t>Sum P</t>
  </si>
  <si>
    <t>Ant. dyr</t>
  </si>
  <si>
    <t>Uker</t>
  </si>
  <si>
    <t>Timer</t>
  </si>
  <si>
    <t>Storfe</t>
  </si>
  <si>
    <r>
      <t>Melkekyr: avdrått under 7 tonn</t>
    </r>
    <r>
      <rPr>
        <b/>
        <sz val="10"/>
        <color theme="1"/>
        <rFont val="Calibri"/>
        <family val="2"/>
        <scheme val="minor"/>
      </rPr>
      <t>=&gt;</t>
    </r>
  </si>
  <si>
    <t>Melkekyr: avdrått  7 –  9,5 tonn</t>
  </si>
  <si>
    <r>
      <t>Melkekyr: avdrått over 9,5 tonn</t>
    </r>
    <r>
      <rPr>
        <b/>
        <sz val="10"/>
        <color theme="1"/>
        <rFont val="Calibri"/>
        <family val="2"/>
        <scheme val="minor"/>
      </rPr>
      <t>=&gt;</t>
    </r>
  </si>
  <si>
    <t>Ammekyr, kalvet de siste 15 måneder</t>
  </si>
  <si>
    <t>Ungdyr, slaktevekt 320 kg v/ 18 mnd</t>
  </si>
  <si>
    <t>Sauer</t>
  </si>
  <si>
    <t>Søyer, født i fjor eller tidligere</t>
  </si>
  <si>
    <t xml:space="preserve">Værer, født i fjor eller tidligere </t>
  </si>
  <si>
    <t xml:space="preserve">Melkesau, født i fjor eller tidligere </t>
  </si>
  <si>
    <t>Geit</t>
  </si>
  <si>
    <t xml:space="preserve">Melkegeiter </t>
  </si>
  <si>
    <t xml:space="preserve">Ammegeiter </t>
  </si>
  <si>
    <t>MÅ ikke endres!</t>
  </si>
  <si>
    <t>Hester</t>
  </si>
  <si>
    <t>Hester, under 3 år (i avl eller ikke)</t>
  </si>
  <si>
    <t>Utvelgelse av periode</t>
  </si>
  <si>
    <t>Hester, 3 år og eldre  (i avl eller ikke)</t>
  </si>
  <si>
    <t>Test region</t>
  </si>
  <si>
    <t>kg P</t>
  </si>
  <si>
    <t>Hester i pensjon. Ant. beiteuker :</t>
  </si>
  <si>
    <t xml:space="preserve">Avlspurker, minst ett kull </t>
  </si>
  <si>
    <t>Sum P ved beite utenom spr.areal</t>
  </si>
  <si>
    <t>Godkjent spredeareal</t>
  </si>
  <si>
    <t>Tabell: endring i arealkrav kg P/daa i perioder</t>
  </si>
  <si>
    <t>Region</t>
  </si>
  <si>
    <t>Periode</t>
  </si>
  <si>
    <t>Alle fylker utenom Rogaland, Troms og Finnmark</t>
  </si>
  <si>
    <t>Slaktegris: vekt &lt; 130 kg</t>
  </si>
  <si>
    <t>Slaktegris: vekt &gt; 130 kg</t>
  </si>
  <si>
    <t>Sum</t>
  </si>
  <si>
    <t>01.01.2033</t>
  </si>
  <si>
    <t>Fjørfe</t>
  </si>
  <si>
    <t>Verpe- og rugehøner, &gt; 20 uker</t>
  </si>
  <si>
    <t>Oppsummering</t>
  </si>
  <si>
    <t>Rogaland</t>
  </si>
  <si>
    <t>Avlsdyr høner (slaktekyllingmødre)</t>
  </si>
  <si>
    <t xml:space="preserve">Avlsdyr gjess </t>
  </si>
  <si>
    <t>Avlsdyr ender</t>
  </si>
  <si>
    <t>Troms og Finnmark</t>
  </si>
  <si>
    <t>Avlsdyr kalkun</t>
  </si>
  <si>
    <t xml:space="preserve">Livkylling, påsatt til verpehøns </t>
  </si>
  <si>
    <t>Tabell: uthenting av fosfor for å beregne arealbehov</t>
  </si>
  <si>
    <r>
      <t>Sl.kylling vokser raskt</t>
    </r>
    <r>
      <rPr>
        <sz val="8"/>
        <color theme="1"/>
        <rFont val="Calibri"/>
        <family val="2"/>
        <scheme val="minor"/>
      </rPr>
      <t xml:space="preserve"> (levendevekt)</t>
    </r>
  </si>
  <si>
    <t>&lt;2,3 kg</t>
  </si>
  <si>
    <t xml:space="preserve">   = Netto fosfor</t>
  </si>
  <si>
    <t>Sl.kylling vokser raskt: &gt; 2,3 kg</t>
  </si>
  <si>
    <t>Sl.kylling vokser sakte</t>
  </si>
  <si>
    <t>&lt;2,5 kg</t>
  </si>
  <si>
    <t>Alle fylker utenom Rogaland, Troms og Finnmark 01.01.2033</t>
  </si>
  <si>
    <t>Sl.kylling vokser sakte &gt; 2,5 kg</t>
  </si>
  <si>
    <t>Slaktekalkuner: slaktevekt inntil 9 kg</t>
  </si>
  <si>
    <t>Slakteender</t>
  </si>
  <si>
    <t>Slaktegjess</t>
  </si>
  <si>
    <t>Arealbehov ut fra utvelgelse av region og periode</t>
  </si>
  <si>
    <t>01.01.2025 – 31.12.2026</t>
  </si>
  <si>
    <t>01.01.2027</t>
  </si>
  <si>
    <t>Alle fylker utenom Rogaland, Troms og Finnmark 01.01.2025 – 31.12.2026</t>
  </si>
  <si>
    <t>Rogaland 01.01.2025 – 31.12.2026</t>
  </si>
  <si>
    <t>Rogaland 01.01.2033</t>
  </si>
  <si>
    <t>Troms og Finnmark 01.01.2025 – 31.12.2026</t>
  </si>
  <si>
    <t>Troms og Finnmark 01.01.2027</t>
  </si>
  <si>
    <t>01.01.2027 – 31.12.2029</t>
  </si>
  <si>
    <t>01.01.2030 – 31.12.2032</t>
  </si>
  <si>
    <t>Alle fylker utenom Rogaland, Troms og Finnmark 01.01.2027 – 31.12.2029</t>
  </si>
  <si>
    <t>Alle fylker utenom Rogaland, Troms og Finnmark 01.01.2030 – 31.12.2032</t>
  </si>
  <si>
    <t>Rogaland 01.01.2027 – 31.12.2029</t>
  </si>
  <si>
    <t>Rogaland 01.01.2030 – 31.12.2032</t>
  </si>
  <si>
    <t xml:space="preserve">Kalkulatoren kan benyttes til å få oversikt over status for mengde husdyrgjødsel (kg P) på et foretak
basert på forskrift om lagring og bruk av gjødsel. </t>
  </si>
  <si>
    <t>- For dyr som ikke er registrert i søknad om produksjonstilskudd brukes leveransetall (eks. for slaktegris)</t>
  </si>
  <si>
    <r>
      <rPr>
        <b/>
        <sz val="11"/>
        <color theme="1"/>
        <rFont val="Calibri"/>
        <family val="2"/>
        <scheme val="minor"/>
      </rPr>
      <t xml:space="preserve">Kalkulatoren er ment å gi veiledende informasjon. Det tas forbehold om at det er dyrehold og driftsmåter som ikke blir riktig fanget opp. </t>
    </r>
    <r>
      <rPr>
        <sz val="11"/>
        <color theme="1"/>
        <rFont val="Calibri"/>
        <family val="2"/>
        <scheme val="minor"/>
      </rPr>
      <t xml:space="preserve">
</t>
    </r>
  </si>
  <si>
    <t>- For opplysninger om solgte ungpurker brukes leveransetall for året</t>
  </si>
  <si>
    <t>- Påse at slakta utrangerte purker ikke blir tatt med på slakta gris</t>
  </si>
  <si>
    <r>
      <t>Merk: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mottak/utlevering av fjørfegjødsel er foreløpig ikke tatt med i kalkulatoren</t>
    </r>
  </si>
  <si>
    <t xml:space="preserve">Dyretall fra </t>
  </si>
  <si>
    <t>- Purkering: Oppgi antall avlspurker i hhv. nav eller antall avlspurker i satellitt</t>
  </si>
  <si>
    <t>- Avlspurker (kode 155) kan være avlspurker i ordinær besetning eller avlspurker i purkering (nav/satelitt)</t>
  </si>
  <si>
    <t>Lev.data Solgte ungpurker/råner &gt;50 kg/&gt;15 uker</t>
  </si>
  <si>
    <t>Purkering*: avlspurker i nav</t>
  </si>
  <si>
    <t>Purkering*: avlspurker i satellitt</t>
  </si>
  <si>
    <t>158, 159  Unggris til avl</t>
  </si>
  <si>
    <t>184 el. Lev.data</t>
  </si>
  <si>
    <t>daa</t>
  </si>
  <si>
    <t>Fulldyrka jord</t>
  </si>
  <si>
    <t xml:space="preserve">* For avlspurker, satellitt i purkering: beregnet 1,22 årspurker per avlsdyr, 2,2 kull per purke og </t>
  </si>
  <si>
    <t>6,5 innsett per dyreplass per år. 2/3 av totalt fôropptak (gjødsla) er i satellitt og 1/3 i nav.</t>
  </si>
  <si>
    <t>fra mineralgjødsel</t>
  </si>
  <si>
    <t>Sum P (kg)</t>
  </si>
  <si>
    <t>fra husdyr</t>
  </si>
  <si>
    <t>NPK 8-5-19</t>
  </si>
  <si>
    <t>NPK 12-4-18</t>
  </si>
  <si>
    <t>NPK 17-5-13</t>
  </si>
  <si>
    <t>NPK 18-3-15</t>
  </si>
  <si>
    <t>NPK 20-4-11</t>
  </si>
  <si>
    <t>NPK 22-2-12</t>
  </si>
  <si>
    <t>NPK 22-3-10</t>
  </si>
  <si>
    <t>NPK 25-2-6</t>
  </si>
  <si>
    <t>NPK 27-2-4</t>
  </si>
  <si>
    <t>NPK 27-3-5</t>
  </si>
  <si>
    <t>Fullgjødsel</t>
  </si>
  <si>
    <t>Type</t>
  </si>
  <si>
    <t>Mengde (kg)</t>
  </si>
  <si>
    <t>P-20</t>
  </si>
  <si>
    <t>Biorest</t>
  </si>
  <si>
    <t>Sum P fra mineralgjødsel</t>
  </si>
  <si>
    <t>PK 11-21</t>
  </si>
  <si>
    <t>Biorest. % P</t>
  </si>
  <si>
    <t>Overflate-dyrka jord</t>
  </si>
  <si>
    <t>Godkjent innm.beite</t>
  </si>
  <si>
    <t>Sum spredeareal</t>
  </si>
  <si>
    <t>Eierskap</t>
  </si>
  <si>
    <t>Egen jord (PT)</t>
  </si>
  <si>
    <t>Leid jord (PT)</t>
  </si>
  <si>
    <t>P-innhold</t>
  </si>
  <si>
    <t>Husdyr fra søknad om produksjonstilskudd</t>
  </si>
  <si>
    <t xml:space="preserve">Sum fosfor på gården pr. år fra husdyr: </t>
  </si>
  <si>
    <t xml:space="preserve">    - Reduksjon beiting utenom godkjent spredeareal</t>
  </si>
  <si>
    <t>Mineralgjødsel: innkjøpt</t>
  </si>
  <si>
    <r>
      <t xml:space="preserve">Hvis </t>
    </r>
    <r>
      <rPr>
        <b/>
        <sz val="11"/>
        <color rgb="FFFF0000"/>
        <rFont val="Calibri"/>
        <family val="2"/>
        <scheme val="minor"/>
      </rPr>
      <t>ikke</t>
    </r>
    <r>
      <rPr>
        <sz val="11"/>
        <color theme="1"/>
        <rFont val="Calibri"/>
        <family val="2"/>
        <scheme val="minor"/>
      </rPr>
      <t xml:space="preserve"> region og periode velges ligger dagens krav på 3,5 kg P pr daa til grunn (men med nye faktorer for husdyrhold).
Har du lagt inn tall og endrer på Region MÅ du også foreta et nytt valg av periode. </t>
    </r>
  </si>
  <si>
    <t>Egne kommentarer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</si>
</sst>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??_);_(@_)"/>
    <numFmt numFmtId="165" formatCode="0.0"/>
    <numFmt numFmtId="166" formatCode="0.0&quot; T&quot;"/>
    <numFmt numFmtId="167" formatCode="0.0_ ;\-0.0\ "/>
    <numFmt numFmtId="168" formatCode="0&quot; kg&quot;"/>
    <numFmt numFmtId="169" formatCode="0.000"/>
    <numFmt numFmtId="170" formatCode="0.0&quot; kg&quot;"/>
    <numFmt numFmtId="171" formatCode="_-* #,##0_-;\-* #,##0_-;_-* &quot;-&quot;??_-;_-@_-"/>
    <numFmt numFmtId="172" formatCode="#,##0_ ;\-#,##0\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sz val="9"/>
      <color theme="2" tint="-0.74999237037263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4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rgb="FFFBFBFB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2" tint="-0.749992370372631"/>
      <name val="Aptos"/>
      <family val="2"/>
    </font>
    <font>
      <sz val="11"/>
      <color theme="0" tint="-0.34998626667073579"/>
      <name val="Calibri"/>
      <family val="2"/>
      <scheme val="minor"/>
    </font>
    <font>
      <sz val="4"/>
      <color theme="0" tint="-0.34998626667073579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2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EB9"/>
        <bgColor indexed="64"/>
      </patternFill>
    </fill>
    <fill>
      <patternFill patternType="solid">
        <fgColor rgb="FFFFF8E1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DCF0C6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1F8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9F5DB"/>
        <bgColor indexed="64"/>
      </patternFill>
    </fill>
    <fill>
      <patternFill patternType="solid">
        <fgColor rgb="FFECF5E7"/>
        <bgColor indexed="64"/>
      </patternFill>
    </fill>
    <fill>
      <patternFill patternType="solid">
        <fgColor theme="2"/>
        <bgColor indexed="64"/>
      </patternFill>
    </fill>
  </fills>
  <borders count="7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/>
      <diagonal/>
    </border>
    <border>
      <left/>
      <right style="thin">
        <color theme="0" tint="-0.24994659260841701"/>
      </right>
      <top style="thin">
        <color theme="0" tint="-0.34998626667073579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/>
  </cellStyleXfs>
  <cellXfs count="312">
    <xf numFmtId="0" fontId="0" fillId="0" borderId="0" xfId="0"/>
    <xf numFmtId="0" fontId="10" fillId="10" borderId="0" xfId="0" applyFont="1" applyFill="1" applyProtection="1">
      <protection hidden="1"/>
    </xf>
    <xf numFmtId="0" fontId="13" fillId="10" borderId="0" xfId="0" applyFont="1" applyFill="1" applyProtection="1">
      <protection hidden="1"/>
    </xf>
    <xf numFmtId="0" fontId="0" fillId="15" borderId="0" xfId="0" applyFill="1" applyProtection="1">
      <protection hidden="1"/>
    </xf>
    <xf numFmtId="2" fontId="16" fillId="16" borderId="1" xfId="2" applyNumberFormat="1" applyFont="1" applyFill="1" applyBorder="1" applyAlignment="1" applyProtection="1">
      <alignment horizontal="center" vertical="center"/>
      <protection hidden="1"/>
    </xf>
    <xf numFmtId="0" fontId="15" fillId="7" borderId="1" xfId="2" applyFont="1" applyFill="1" applyBorder="1" applyAlignment="1" applyProtection="1">
      <alignment horizontal="center" vertical="center"/>
      <protection hidden="1"/>
    </xf>
    <xf numFmtId="2" fontId="16" fillId="16" borderId="33" xfId="2" applyNumberFormat="1" applyFont="1" applyFill="1" applyBorder="1" applyAlignment="1" applyProtection="1">
      <alignment horizontal="center" vertical="center"/>
      <protection hidden="1"/>
    </xf>
    <xf numFmtId="0" fontId="15" fillId="17" borderId="36" xfId="2" applyFont="1" applyFill="1" applyBorder="1" applyAlignment="1" applyProtection="1">
      <alignment horizontal="center" vertical="center"/>
      <protection hidden="1"/>
    </xf>
    <xf numFmtId="0" fontId="15" fillId="17" borderId="1" xfId="2" applyFont="1" applyFill="1" applyBorder="1" applyAlignment="1" applyProtection="1">
      <alignment horizontal="center" vertical="center"/>
      <protection hidden="1"/>
    </xf>
    <xf numFmtId="0" fontId="15" fillId="17" borderId="1" xfId="2" applyFont="1" applyFill="1" applyBorder="1" applyAlignment="1" applyProtection="1">
      <alignment vertical="center"/>
      <protection hidden="1"/>
    </xf>
    <xf numFmtId="0" fontId="15" fillId="17" borderId="1" xfId="2" applyFont="1" applyFill="1" applyBorder="1" applyAlignment="1" applyProtection="1">
      <alignment horizontal="left" vertical="center"/>
      <protection hidden="1"/>
    </xf>
    <xf numFmtId="0" fontId="15" fillId="5" borderId="36" xfId="2" quotePrefix="1" applyFont="1" applyFill="1" applyBorder="1" applyAlignment="1" applyProtection="1">
      <alignment horizontal="center" vertical="center"/>
      <protection hidden="1"/>
    </xf>
    <xf numFmtId="169" fontId="16" fillId="18" borderId="36" xfId="2" applyNumberFormat="1" applyFont="1" applyFill="1" applyBorder="1" applyAlignment="1" applyProtection="1">
      <alignment horizontal="center" vertical="center"/>
      <protection hidden="1"/>
    </xf>
    <xf numFmtId="0" fontId="15" fillId="5" borderId="1" xfId="2" quotePrefix="1" applyFont="1" applyFill="1" applyBorder="1" applyAlignment="1" applyProtection="1">
      <alignment horizontal="center" vertical="center"/>
      <protection hidden="1"/>
    </xf>
    <xf numFmtId="169" fontId="16" fillId="18" borderId="1" xfId="2" applyNumberFormat="1" applyFont="1" applyFill="1" applyBorder="1" applyAlignment="1" applyProtection="1">
      <alignment horizontal="center" vertical="center"/>
      <protection hidden="1"/>
    </xf>
    <xf numFmtId="0" fontId="15" fillId="5" borderId="1" xfId="2" applyFont="1" applyFill="1" applyBorder="1" applyAlignment="1" applyProtection="1">
      <alignment horizontal="center" vertical="center"/>
      <protection hidden="1"/>
    </xf>
    <xf numFmtId="0" fontId="3" fillId="5" borderId="9" xfId="2" applyFont="1" applyFill="1" applyBorder="1" applyAlignment="1" applyProtection="1">
      <alignment vertical="center"/>
      <protection hidden="1"/>
    </xf>
    <xf numFmtId="0" fontId="3" fillId="5" borderId="11" xfId="2" applyFont="1" applyFill="1" applyBorder="1" applyAlignment="1" applyProtection="1">
      <alignment vertical="center"/>
      <protection hidden="1"/>
    </xf>
    <xf numFmtId="0" fontId="3" fillId="5" borderId="24" xfId="2" applyFont="1" applyFill="1" applyBorder="1" applyAlignment="1" applyProtection="1">
      <alignment vertical="center"/>
      <protection hidden="1"/>
    </xf>
    <xf numFmtId="0" fontId="3" fillId="5" borderId="1" xfId="2" applyFont="1" applyFill="1" applyBorder="1" applyAlignment="1" applyProtection="1">
      <alignment horizontal="left" vertical="center"/>
      <protection hidden="1"/>
    </xf>
    <xf numFmtId="0" fontId="15" fillId="5" borderId="33" xfId="2" applyFont="1" applyFill="1" applyBorder="1" applyAlignment="1" applyProtection="1">
      <alignment horizontal="center" vertical="center"/>
      <protection hidden="1"/>
    </xf>
    <xf numFmtId="169" fontId="16" fillId="18" borderId="33" xfId="2" applyNumberFormat="1" applyFont="1" applyFill="1" applyBorder="1" applyAlignment="1" applyProtection="1">
      <alignment horizontal="center" vertical="center"/>
      <protection hidden="1"/>
    </xf>
    <xf numFmtId="0" fontId="17" fillId="4" borderId="15" xfId="0" quotePrefix="1" applyFont="1" applyFill="1" applyBorder="1" applyProtection="1">
      <protection hidden="1"/>
    </xf>
    <xf numFmtId="0" fontId="0" fillId="10" borderId="0" xfId="0" applyFill="1"/>
    <xf numFmtId="0" fontId="21" fillId="15" borderId="48" xfId="0" applyFont="1" applyFill="1" applyBorder="1" applyProtection="1">
      <protection hidden="1"/>
    </xf>
    <xf numFmtId="0" fontId="0" fillId="15" borderId="48" xfId="0" applyFill="1" applyBorder="1" applyAlignment="1" applyProtection="1">
      <alignment horizontal="right"/>
      <protection hidden="1"/>
    </xf>
    <xf numFmtId="0" fontId="0" fillId="3" borderId="50" xfId="0" applyFill="1" applyBorder="1"/>
    <xf numFmtId="0" fontId="9" fillId="3" borderId="0" xfId="0" applyFont="1" applyFill="1"/>
    <xf numFmtId="0" fontId="0" fillId="3" borderId="0" xfId="0" applyFill="1"/>
    <xf numFmtId="0" fontId="0" fillId="3" borderId="15" xfId="0" applyFill="1" applyBorder="1"/>
    <xf numFmtId="0" fontId="0" fillId="3" borderId="47" xfId="0" applyFill="1" applyBorder="1"/>
    <xf numFmtId="0" fontId="0" fillId="3" borderId="48" xfId="0" applyFill="1" applyBorder="1"/>
    <xf numFmtId="0" fontId="0" fillId="3" borderId="7" xfId="0" applyFill="1" applyBorder="1"/>
    <xf numFmtId="0" fontId="9" fillId="3" borderId="0" xfId="0" applyFont="1" applyFill="1" applyAlignment="1">
      <alignment horizontal="center"/>
    </xf>
    <xf numFmtId="0" fontId="0" fillId="3" borderId="0" xfId="0" applyFill="1" applyAlignment="1">
      <alignment wrapText="1"/>
    </xf>
    <xf numFmtId="0" fontId="3" fillId="5" borderId="10" xfId="2" applyFont="1" applyFill="1" applyBorder="1" applyAlignment="1" applyProtection="1">
      <alignment vertical="center"/>
      <protection hidden="1"/>
    </xf>
    <xf numFmtId="0" fontId="25" fillId="15" borderId="0" xfId="0" applyFont="1" applyFill="1" applyProtection="1">
      <protection hidden="1"/>
    </xf>
    <xf numFmtId="0" fontId="18" fillId="15" borderId="0" xfId="0" applyFont="1" applyFill="1" applyProtection="1">
      <protection hidden="1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/>
    </xf>
    <xf numFmtId="0" fontId="0" fillId="10" borderId="0" xfId="0" applyFill="1" applyAlignment="1">
      <alignment vertical="center"/>
    </xf>
    <xf numFmtId="0" fontId="0" fillId="13" borderId="0" xfId="0" applyFill="1"/>
    <xf numFmtId="0" fontId="0" fillId="13" borderId="0" xfId="0" applyFill="1" applyAlignment="1">
      <alignment horizontal="left" indent="5"/>
    </xf>
    <xf numFmtId="0" fontId="3" fillId="21" borderId="18" xfId="2" applyFont="1" applyFill="1" applyBorder="1" applyAlignment="1" applyProtection="1">
      <alignment vertical="center"/>
      <protection hidden="1"/>
    </xf>
    <xf numFmtId="0" fontId="3" fillId="21" borderId="19" xfId="2" applyFont="1" applyFill="1" applyBorder="1" applyAlignment="1" applyProtection="1">
      <alignment vertical="center"/>
      <protection hidden="1"/>
    </xf>
    <xf numFmtId="0" fontId="3" fillId="21" borderId="20" xfId="2" applyFont="1" applyFill="1" applyBorder="1" applyAlignment="1" applyProtection="1">
      <alignment vertical="center"/>
      <protection hidden="1"/>
    </xf>
    <xf numFmtId="164" fontId="5" fillId="21" borderId="1" xfId="1" applyNumberFormat="1" applyFont="1" applyFill="1" applyBorder="1" applyAlignment="1" applyProtection="1">
      <alignment vertical="center" wrapText="1"/>
      <protection hidden="1"/>
    </xf>
    <xf numFmtId="164" fontId="5" fillId="21" borderId="33" xfId="1" applyNumberFormat="1" applyFont="1" applyFill="1" applyBorder="1" applyAlignment="1" applyProtection="1">
      <alignment vertical="center" wrapText="1"/>
      <protection hidden="1"/>
    </xf>
    <xf numFmtId="172" fontId="3" fillId="6" borderId="1" xfId="1" applyNumberFormat="1" applyFont="1" applyFill="1" applyBorder="1" applyAlignment="1" applyProtection="1">
      <alignment horizontal="center" vertical="center"/>
      <protection hidden="1"/>
    </xf>
    <xf numFmtId="172" fontId="3" fillId="6" borderId="33" xfId="1" applyNumberFormat="1" applyFont="1" applyFill="1" applyBorder="1" applyAlignment="1" applyProtection="1">
      <alignment horizontal="center" vertical="center"/>
      <protection hidden="1"/>
    </xf>
    <xf numFmtId="172" fontId="3" fillId="19" borderId="36" xfId="1" applyNumberFormat="1" applyFont="1" applyFill="1" applyBorder="1" applyAlignment="1" applyProtection="1">
      <alignment horizontal="center" vertical="center"/>
      <protection hidden="1"/>
    </xf>
    <xf numFmtId="172" fontId="3" fillId="19" borderId="1" xfId="1" applyNumberFormat="1" applyFont="1" applyFill="1" applyBorder="1" applyAlignment="1" applyProtection="1">
      <alignment horizontal="center" vertical="center"/>
      <protection hidden="1"/>
    </xf>
    <xf numFmtId="172" fontId="3" fillId="19" borderId="33" xfId="1" applyNumberFormat="1" applyFont="1" applyFill="1" applyBorder="1" applyAlignment="1" applyProtection="1">
      <alignment horizontal="center" vertical="center"/>
      <protection hidden="1"/>
    </xf>
    <xf numFmtId="172" fontId="3" fillId="12" borderId="36" xfId="1" applyNumberFormat="1" applyFont="1" applyFill="1" applyBorder="1" applyAlignment="1" applyProtection="1">
      <alignment horizontal="center" vertical="center"/>
      <protection hidden="1"/>
    </xf>
    <xf numFmtId="172" fontId="3" fillId="12" borderId="1" xfId="1" applyNumberFormat="1" applyFont="1" applyFill="1" applyBorder="1" applyAlignment="1" applyProtection="1">
      <alignment horizontal="center" vertical="center"/>
      <protection hidden="1"/>
    </xf>
    <xf numFmtId="172" fontId="3" fillId="12" borderId="33" xfId="1" applyNumberFormat="1" applyFont="1" applyFill="1" applyBorder="1" applyAlignment="1" applyProtection="1">
      <alignment horizontal="center" vertical="center"/>
      <protection hidden="1"/>
    </xf>
    <xf numFmtId="2" fontId="16" fillId="17" borderId="36" xfId="2" applyNumberFormat="1" applyFont="1" applyFill="1" applyBorder="1" applyAlignment="1" applyProtection="1">
      <alignment horizontal="center" vertical="center"/>
      <protection hidden="1"/>
    </xf>
    <xf numFmtId="2" fontId="16" fillId="17" borderId="1" xfId="2" applyNumberFormat="1" applyFont="1" applyFill="1" applyBorder="1" applyAlignment="1" applyProtection="1">
      <alignment horizontal="center" vertical="center"/>
      <protection hidden="1"/>
    </xf>
    <xf numFmtId="2" fontId="16" fillId="17" borderId="33" xfId="2" applyNumberFormat="1" applyFont="1" applyFill="1" applyBorder="1" applyAlignment="1" applyProtection="1">
      <alignment horizontal="center" vertical="center"/>
      <protection hidden="1"/>
    </xf>
    <xf numFmtId="0" fontId="6" fillId="2" borderId="9" xfId="2" applyFont="1" applyFill="1" applyBorder="1" applyAlignment="1" applyProtection="1">
      <alignment vertical="center"/>
      <protection hidden="1"/>
    </xf>
    <xf numFmtId="0" fontId="6" fillId="2" borderId="10" xfId="2" applyFont="1" applyFill="1" applyBorder="1" applyAlignment="1" applyProtection="1">
      <alignment vertical="center"/>
      <protection hidden="1"/>
    </xf>
    <xf numFmtId="0" fontId="6" fillId="2" borderId="11" xfId="2" applyFont="1" applyFill="1" applyBorder="1" applyAlignment="1" applyProtection="1">
      <alignment vertical="center"/>
      <protection hidden="1"/>
    </xf>
    <xf numFmtId="0" fontId="3" fillId="2" borderId="9" xfId="2" applyFont="1" applyFill="1" applyBorder="1" applyAlignment="1" applyProtection="1">
      <alignment vertical="center"/>
      <protection hidden="1"/>
    </xf>
    <xf numFmtId="0" fontId="3" fillId="2" borderId="10" xfId="2" applyFont="1" applyFill="1" applyBorder="1" applyAlignment="1" applyProtection="1">
      <alignment vertical="center"/>
      <protection hidden="1"/>
    </xf>
    <xf numFmtId="0" fontId="3" fillId="2" borderId="11" xfId="2" applyFont="1" applyFill="1" applyBorder="1" applyAlignment="1" applyProtection="1">
      <alignment vertical="center"/>
      <protection hidden="1"/>
    </xf>
    <xf numFmtId="0" fontId="3" fillId="2" borderId="33" xfId="2" applyFont="1" applyFill="1" applyBorder="1" applyAlignment="1" applyProtection="1">
      <alignment horizontal="left" vertical="center" indent="1"/>
      <protection hidden="1"/>
    </xf>
    <xf numFmtId="0" fontId="15" fillId="14" borderId="1" xfId="2" applyFont="1" applyFill="1" applyBorder="1" applyAlignment="1" applyProtection="1">
      <alignment horizontal="center" vertical="center"/>
      <protection hidden="1"/>
    </xf>
    <xf numFmtId="0" fontId="15" fillId="14" borderId="33" xfId="2" applyFont="1" applyFill="1" applyBorder="1" applyAlignment="1" applyProtection="1">
      <alignment horizontal="center" vertical="center"/>
      <protection hidden="1"/>
    </xf>
    <xf numFmtId="0" fontId="3" fillId="23" borderId="1" xfId="2" applyFont="1" applyFill="1" applyBorder="1" applyAlignment="1" applyProtection="1">
      <alignment horizontal="left" vertical="center"/>
      <protection hidden="1"/>
    </xf>
    <xf numFmtId="0" fontId="3" fillId="6" borderId="34" xfId="2" applyFont="1" applyFill="1" applyBorder="1" applyAlignment="1" applyProtection="1">
      <alignment vertical="center"/>
      <protection hidden="1"/>
    </xf>
    <xf numFmtId="0" fontId="0" fillId="3" borderId="50" xfId="0" applyFill="1" applyBorder="1" applyAlignment="1">
      <alignment vertical="center"/>
    </xf>
    <xf numFmtId="0" fontId="0" fillId="13" borderId="0" xfId="0" applyFill="1" applyAlignment="1">
      <alignment vertical="center"/>
    </xf>
    <xf numFmtId="0" fontId="0" fillId="3" borderId="15" xfId="0" applyFill="1" applyBorder="1" applyAlignment="1">
      <alignment vertical="center"/>
    </xf>
    <xf numFmtId="0" fontId="0" fillId="13" borderId="0" xfId="0" quotePrefix="1" applyFill="1" applyAlignment="1">
      <alignment horizontal="left" vertical="center"/>
    </xf>
    <xf numFmtId="0" fontId="0" fillId="13" borderId="0" xfId="0" quotePrefix="1" applyFill="1" applyAlignment="1">
      <alignment vertical="center"/>
    </xf>
    <xf numFmtId="0" fontId="29" fillId="3" borderId="0" xfId="0" applyFont="1" applyFill="1" applyAlignment="1">
      <alignment vertical="center" wrapText="1"/>
    </xf>
    <xf numFmtId="0" fontId="24" fillId="3" borderId="46" xfId="0" applyFont="1" applyFill="1" applyBorder="1" applyProtection="1">
      <protection hidden="1"/>
    </xf>
    <xf numFmtId="0" fontId="14" fillId="3" borderId="15" xfId="0" applyFont="1" applyFill="1" applyBorder="1" applyProtection="1">
      <protection hidden="1"/>
    </xf>
    <xf numFmtId="0" fontId="26" fillId="3" borderId="15" xfId="0" applyFont="1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0" fillId="3" borderId="15" xfId="0" applyFill="1" applyBorder="1" applyAlignment="1" applyProtection="1">
      <alignment vertical="center"/>
      <protection hidden="1"/>
    </xf>
    <xf numFmtId="0" fontId="0" fillId="3" borderId="7" xfId="0" applyFill="1" applyBorder="1" applyProtection="1">
      <protection hidden="1"/>
    </xf>
    <xf numFmtId="0" fontId="12" fillId="3" borderId="50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2" fillId="3" borderId="0" xfId="0" applyFont="1" applyFill="1" applyAlignment="1" applyProtection="1">
      <alignment horizontal="right"/>
      <protection hidden="1"/>
    </xf>
    <xf numFmtId="0" fontId="12" fillId="3" borderId="47" xfId="0" applyFont="1" applyFill="1" applyBorder="1" applyProtection="1">
      <protection hidden="1"/>
    </xf>
    <xf numFmtId="0" fontId="0" fillId="3" borderId="48" xfId="0" applyFill="1" applyBorder="1" applyProtection="1">
      <protection hidden="1"/>
    </xf>
    <xf numFmtId="0" fontId="18" fillId="3" borderId="0" xfId="0" applyFont="1" applyFill="1" applyAlignment="1" applyProtection="1">
      <alignment horizontal="center" vertical="top"/>
      <protection hidden="1"/>
    </xf>
    <xf numFmtId="0" fontId="0" fillId="3" borderId="25" xfId="0" applyFill="1" applyBorder="1" applyProtection="1">
      <protection hidden="1"/>
    </xf>
    <xf numFmtId="0" fontId="0" fillId="3" borderId="27" xfId="0" applyFill="1" applyBorder="1" applyProtection="1">
      <protection hidden="1"/>
    </xf>
    <xf numFmtId="0" fontId="30" fillId="3" borderId="0" xfId="0" applyFont="1" applyFill="1" applyProtection="1">
      <protection hidden="1"/>
    </xf>
    <xf numFmtId="0" fontId="24" fillId="3" borderId="14" xfId="0" applyFont="1" applyFill="1" applyBorder="1" applyProtection="1">
      <protection hidden="1"/>
    </xf>
    <xf numFmtId="0" fontId="18" fillId="3" borderId="0" xfId="0" applyFont="1" applyFill="1" applyProtection="1"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26" fillId="3" borderId="50" xfId="0" applyFont="1" applyFill="1" applyBorder="1" applyProtection="1">
      <protection hidden="1"/>
    </xf>
    <xf numFmtId="0" fontId="24" fillId="3" borderId="45" xfId="0" applyFont="1" applyFill="1" applyBorder="1" applyProtection="1">
      <protection hidden="1"/>
    </xf>
    <xf numFmtId="0" fontId="14" fillId="3" borderId="50" xfId="0" applyFont="1" applyFill="1" applyBorder="1" applyProtection="1"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0" fillId="3" borderId="48" xfId="0" applyFill="1" applyBorder="1" applyAlignment="1" applyProtection="1">
      <alignment vertical="top"/>
      <protection hidden="1"/>
    </xf>
    <xf numFmtId="0" fontId="32" fillId="3" borderId="0" xfId="0" applyFont="1" applyFill="1"/>
    <xf numFmtId="2" fontId="16" fillId="17" borderId="24" xfId="2" applyNumberFormat="1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Protection="1">
      <protection hidden="1"/>
    </xf>
    <xf numFmtId="0" fontId="15" fillId="17" borderId="24" xfId="2" applyFont="1" applyFill="1" applyBorder="1" applyAlignment="1" applyProtection="1">
      <alignment vertical="center"/>
      <protection hidden="1"/>
    </xf>
    <xf numFmtId="0" fontId="31" fillId="2" borderId="49" xfId="2" quotePrefix="1" applyFont="1" applyFill="1" applyBorder="1" applyAlignment="1" applyProtection="1">
      <alignment vertical="top"/>
      <protection hidden="1"/>
    </xf>
    <xf numFmtId="0" fontId="31" fillId="2" borderId="16" xfId="2" quotePrefix="1" applyFont="1" applyFill="1" applyBorder="1" applyAlignment="1" applyProtection="1">
      <alignment vertical="top"/>
      <protection hidden="1"/>
    </xf>
    <xf numFmtId="0" fontId="31" fillId="2" borderId="21" xfId="2" quotePrefix="1" applyFont="1" applyFill="1" applyBorder="1" applyAlignment="1" applyProtection="1">
      <alignment vertical="top"/>
      <protection hidden="1"/>
    </xf>
    <xf numFmtId="172" fontId="3" fillId="19" borderId="24" xfId="1" applyNumberFormat="1" applyFont="1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horizontal="left" vertical="top" indent="1"/>
      <protection hidden="1"/>
    </xf>
    <xf numFmtId="0" fontId="2" fillId="3" borderId="0" xfId="0" applyFont="1" applyFill="1" applyProtection="1">
      <protection hidden="1"/>
    </xf>
    <xf numFmtId="3" fontId="3" fillId="19" borderId="2" xfId="1" applyNumberFormat="1" applyFont="1" applyFill="1" applyBorder="1" applyAlignment="1" applyProtection="1">
      <alignment horizontal="center" vertical="center"/>
      <protection hidden="1"/>
    </xf>
    <xf numFmtId="0" fontId="34" fillId="24" borderId="0" xfId="0" applyFont="1" applyFill="1" applyProtection="1">
      <protection hidden="1"/>
    </xf>
    <xf numFmtId="0" fontId="35" fillId="24" borderId="0" xfId="0" applyFont="1" applyFill="1" applyProtection="1">
      <protection hidden="1"/>
    </xf>
    <xf numFmtId="0" fontId="36" fillId="24" borderId="0" xfId="0" applyFont="1" applyFill="1" applyProtection="1">
      <protection hidden="1"/>
    </xf>
    <xf numFmtId="0" fontId="37" fillId="24" borderId="0" xfId="0" applyFont="1" applyFill="1" applyProtection="1">
      <protection hidden="1"/>
    </xf>
    <xf numFmtId="0" fontId="34" fillId="24" borderId="0" xfId="0" quotePrefix="1" applyFont="1" applyFill="1" applyProtection="1">
      <protection hidden="1"/>
    </xf>
    <xf numFmtId="0" fontId="34" fillId="24" borderId="31" xfId="0" applyFont="1" applyFill="1" applyBorder="1" applyProtection="1">
      <protection hidden="1"/>
    </xf>
    <xf numFmtId="0" fontId="34" fillId="24" borderId="32" xfId="0" applyFont="1" applyFill="1" applyBorder="1" applyProtection="1">
      <protection hidden="1"/>
    </xf>
    <xf numFmtId="0" fontId="38" fillId="24" borderId="0" xfId="0" applyFont="1" applyFill="1" applyProtection="1">
      <protection hidden="1"/>
    </xf>
    <xf numFmtId="0" fontId="38" fillId="24" borderId="2" xfId="0" applyFont="1" applyFill="1" applyBorder="1" applyAlignment="1" applyProtection="1">
      <alignment horizontal="center"/>
      <protection hidden="1"/>
    </xf>
    <xf numFmtId="0" fontId="38" fillId="24" borderId="2" xfId="0" applyFont="1" applyFill="1" applyBorder="1" applyProtection="1">
      <protection hidden="1"/>
    </xf>
    <xf numFmtId="15" fontId="38" fillId="24" borderId="2" xfId="0" quotePrefix="1" applyNumberFormat="1" applyFont="1" applyFill="1" applyBorder="1" applyProtection="1">
      <protection hidden="1"/>
    </xf>
    <xf numFmtId="0" fontId="34" fillId="24" borderId="3" xfId="0" applyFont="1" applyFill="1" applyBorder="1" applyAlignment="1" applyProtection="1">
      <alignment horizontal="center"/>
      <protection hidden="1"/>
    </xf>
    <xf numFmtId="0" fontId="34" fillId="24" borderId="4" xfId="0" applyFont="1" applyFill="1" applyBorder="1" applyAlignment="1" applyProtection="1">
      <alignment horizontal="center"/>
      <protection hidden="1"/>
    </xf>
    <xf numFmtId="0" fontId="38" fillId="24" borderId="5" xfId="0" applyFont="1" applyFill="1" applyBorder="1" applyAlignment="1" applyProtection="1">
      <alignment horizontal="center"/>
      <protection hidden="1"/>
    </xf>
    <xf numFmtId="165" fontId="38" fillId="24" borderId="0" xfId="0" applyNumberFormat="1" applyFont="1" applyFill="1" applyProtection="1">
      <protection hidden="1"/>
    </xf>
    <xf numFmtId="15" fontId="38" fillId="24" borderId="0" xfId="0" quotePrefix="1" applyNumberFormat="1" applyFont="1" applyFill="1" applyProtection="1">
      <protection hidden="1"/>
    </xf>
    <xf numFmtId="0" fontId="38" fillId="24" borderId="0" xfId="0" applyFont="1" applyFill="1" applyAlignment="1" applyProtection="1">
      <alignment horizontal="left"/>
      <protection hidden="1"/>
    </xf>
    <xf numFmtId="0" fontId="38" fillId="24" borderId="0" xfId="0" applyFont="1" applyFill="1" applyAlignment="1" applyProtection="1">
      <alignment horizontal="center"/>
      <protection hidden="1"/>
    </xf>
    <xf numFmtId="0" fontId="34" fillId="24" borderId="43" xfId="0" applyFont="1" applyFill="1" applyBorder="1" applyProtection="1">
      <protection hidden="1"/>
    </xf>
    <xf numFmtId="0" fontId="36" fillId="24" borderId="8" xfId="0" applyFont="1" applyFill="1" applyBorder="1" applyAlignment="1" applyProtection="1">
      <alignment horizontal="left" vertical="center"/>
      <protection hidden="1"/>
    </xf>
    <xf numFmtId="0" fontId="36" fillId="24" borderId="8" xfId="0" applyFont="1" applyFill="1" applyBorder="1" applyAlignment="1" applyProtection="1">
      <alignment horizontal="center" vertical="center"/>
      <protection hidden="1"/>
    </xf>
    <xf numFmtId="0" fontId="34" fillId="24" borderId="44" xfId="0" applyFont="1" applyFill="1" applyBorder="1" applyProtection="1">
      <protection hidden="1"/>
    </xf>
    <xf numFmtId="0" fontId="34" fillId="15" borderId="0" xfId="0" applyFont="1" applyFill="1" applyProtection="1">
      <protection hidden="1"/>
    </xf>
    <xf numFmtId="0" fontId="7" fillId="13" borderId="53" xfId="2" applyFont="1" applyFill="1" applyBorder="1" applyAlignment="1" applyProtection="1">
      <alignment vertical="center"/>
      <protection hidden="1"/>
    </xf>
    <xf numFmtId="0" fontId="4" fillId="13" borderId="53" xfId="2" applyFont="1" applyFill="1" applyBorder="1" applyAlignment="1" applyProtection="1">
      <alignment horizontal="center" vertical="center"/>
      <protection hidden="1"/>
    </xf>
    <xf numFmtId="0" fontId="4" fillId="13" borderId="53" xfId="2" applyFont="1" applyFill="1" applyBorder="1" applyAlignment="1" applyProtection="1">
      <alignment horizontal="center" vertical="center" wrapText="1"/>
      <protection hidden="1"/>
    </xf>
    <xf numFmtId="49" fontId="4" fillId="13" borderId="53" xfId="2" applyNumberFormat="1" applyFont="1" applyFill="1" applyBorder="1" applyAlignment="1" applyProtection="1">
      <alignment horizontal="center" vertical="center" wrapText="1"/>
      <protection hidden="1"/>
    </xf>
    <xf numFmtId="0" fontId="0" fillId="19" borderId="61" xfId="0" applyFill="1" applyBorder="1" applyProtection="1">
      <protection hidden="1"/>
    </xf>
    <xf numFmtId="171" fontId="20" fillId="5" borderId="41" xfId="1" quotePrefix="1" applyNumberFormat="1" applyFont="1" applyFill="1" applyBorder="1" applyAlignment="1" applyProtection="1">
      <alignment vertical="center"/>
      <protection hidden="1"/>
    </xf>
    <xf numFmtId="171" fontId="1" fillId="5" borderId="65" xfId="1" quotePrefix="1" applyNumberFormat="1" applyFont="1" applyFill="1" applyBorder="1" applyAlignment="1" applyProtection="1">
      <alignment vertical="center"/>
      <protection hidden="1"/>
    </xf>
    <xf numFmtId="171" fontId="20" fillId="5" borderId="9" xfId="1" applyNumberFormat="1" applyFont="1" applyFill="1" applyBorder="1" applyAlignment="1" applyProtection="1">
      <alignment vertical="center"/>
      <protection hidden="1"/>
    </xf>
    <xf numFmtId="171" fontId="1" fillId="5" borderId="11" xfId="1" applyNumberFormat="1" applyFont="1" applyFill="1" applyBorder="1" applyAlignment="1" applyProtection="1">
      <alignment vertical="center"/>
      <protection hidden="1"/>
    </xf>
    <xf numFmtId="171" fontId="20" fillId="5" borderId="49" xfId="1" applyNumberFormat="1" applyFont="1" applyFill="1" applyBorder="1" applyAlignment="1" applyProtection="1">
      <alignment vertical="center"/>
      <protection hidden="1"/>
    </xf>
    <xf numFmtId="171" fontId="1" fillId="5" borderId="21" xfId="1" applyNumberFormat="1" applyFont="1" applyFill="1" applyBorder="1" applyAlignment="1" applyProtection="1">
      <alignment vertical="center"/>
      <protection hidden="1"/>
    </xf>
    <xf numFmtId="165" fontId="15" fillId="22" borderId="2" xfId="0" applyNumberFormat="1" applyFont="1" applyFill="1" applyBorder="1" applyAlignment="1" applyProtection="1">
      <alignment horizontal="center"/>
      <protection hidden="1"/>
    </xf>
    <xf numFmtId="165" fontId="15" fillId="22" borderId="61" xfId="0" applyNumberFormat="1" applyFont="1" applyFill="1" applyBorder="1" applyAlignment="1" applyProtection="1">
      <alignment horizontal="center"/>
      <protection hidden="1"/>
    </xf>
    <xf numFmtId="49" fontId="4" fillId="22" borderId="57" xfId="2" applyNumberFormat="1" applyFont="1" applyFill="1" applyBorder="1" applyAlignment="1" applyProtection="1">
      <alignment horizontal="center" vertical="center" wrapText="1"/>
      <protection hidden="1"/>
    </xf>
    <xf numFmtId="49" fontId="4" fillId="22" borderId="12" xfId="2" applyNumberFormat="1" applyFont="1" applyFill="1" applyBorder="1" applyAlignment="1" applyProtection="1">
      <alignment horizontal="center" vertical="center" wrapText="1"/>
      <protection hidden="1"/>
    </xf>
    <xf numFmtId="49" fontId="4" fillId="22" borderId="6" xfId="2" applyNumberFormat="1" applyFont="1" applyFill="1" applyBorder="1" applyAlignment="1" applyProtection="1">
      <alignment horizontal="center" vertical="center" wrapText="1"/>
      <protection hidden="1"/>
    </xf>
    <xf numFmtId="0" fontId="4" fillId="19" borderId="2" xfId="0" applyFont="1" applyFill="1" applyBorder="1" applyAlignment="1" applyProtection="1">
      <alignment horizontal="center"/>
      <protection hidden="1"/>
    </xf>
    <xf numFmtId="3" fontId="2" fillId="5" borderId="9" xfId="1" applyNumberFormat="1" applyFont="1" applyFill="1" applyBorder="1" applyAlignment="1" applyProtection="1">
      <alignment horizontal="center" vertical="center"/>
      <protection hidden="1"/>
    </xf>
    <xf numFmtId="0" fontId="1" fillId="5" borderId="11" xfId="0" applyFont="1" applyFill="1" applyBorder="1" applyProtection="1">
      <protection hidden="1"/>
    </xf>
    <xf numFmtId="3" fontId="2" fillId="5" borderId="49" xfId="1" applyNumberFormat="1" applyFont="1" applyFill="1" applyBorder="1" applyAlignment="1" applyProtection="1">
      <alignment horizontal="center" vertical="center"/>
      <protection hidden="1"/>
    </xf>
    <xf numFmtId="0" fontId="1" fillId="5" borderId="21" xfId="0" applyFont="1" applyFill="1" applyBorder="1" applyProtection="1">
      <protection hidden="1"/>
    </xf>
    <xf numFmtId="3" fontId="2" fillId="9" borderId="64" xfId="1" applyNumberFormat="1" applyFont="1" applyFill="1" applyBorder="1" applyAlignment="1" applyProtection="1">
      <alignment vertical="center"/>
      <protection hidden="1"/>
    </xf>
    <xf numFmtId="3" fontId="2" fillId="9" borderId="64" xfId="1" applyNumberFormat="1" applyFont="1" applyFill="1" applyBorder="1" applyAlignment="1" applyProtection="1">
      <alignment horizontal="center" vertical="center"/>
      <protection hidden="1"/>
    </xf>
    <xf numFmtId="3" fontId="2" fillId="5" borderId="41" xfId="1" applyNumberFormat="1" applyFont="1" applyFill="1" applyBorder="1" applyAlignment="1" applyProtection="1">
      <alignment horizontal="center" vertical="center"/>
      <protection hidden="1"/>
    </xf>
    <xf numFmtId="0" fontId="1" fillId="5" borderId="65" xfId="0" applyFont="1" applyFill="1" applyBorder="1" applyProtection="1">
      <protection hidden="1"/>
    </xf>
    <xf numFmtId="0" fontId="39" fillId="10" borderId="61" xfId="0" applyFont="1" applyFill="1" applyBorder="1" applyAlignment="1" applyProtection="1">
      <alignment horizontal="center" vertical="center"/>
      <protection hidden="1"/>
    </xf>
    <xf numFmtId="171" fontId="27" fillId="20" borderId="58" xfId="1" applyNumberFormat="1" applyFont="1" applyFill="1" applyBorder="1" applyAlignment="1" applyProtection="1">
      <alignment vertical="center"/>
      <protection hidden="1"/>
    </xf>
    <xf numFmtId="171" fontId="27" fillId="20" borderId="14" xfId="1" applyNumberFormat="1" applyFont="1" applyFill="1" applyBorder="1" applyAlignment="1" applyProtection="1">
      <protection hidden="1"/>
    </xf>
    <xf numFmtId="171" fontId="27" fillId="20" borderId="59" xfId="1" applyNumberFormat="1" applyFont="1" applyFill="1" applyBorder="1" applyAlignment="1" applyProtection="1">
      <alignment vertical="center"/>
      <protection hidden="1"/>
    </xf>
    <xf numFmtId="171" fontId="27" fillId="20" borderId="69" xfId="1" applyNumberFormat="1" applyFont="1" applyFill="1" applyBorder="1" applyAlignment="1" applyProtection="1">
      <protection hidden="1"/>
    </xf>
    <xf numFmtId="165" fontId="2" fillId="6" borderId="60" xfId="0" applyNumberFormat="1" applyFont="1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3" fontId="2" fillId="19" borderId="60" xfId="0" applyNumberFormat="1" applyFont="1" applyFill="1" applyBorder="1" applyAlignment="1" applyProtection="1">
      <alignment horizontal="center" vertical="center"/>
      <protection hidden="1"/>
    </xf>
    <xf numFmtId="166" fontId="3" fillId="3" borderId="1" xfId="1" applyNumberFormat="1" applyFont="1" applyFill="1" applyBorder="1" applyAlignment="1" applyProtection="1">
      <alignment horizontal="center" vertical="center"/>
      <protection locked="0"/>
    </xf>
    <xf numFmtId="167" fontId="3" fillId="3" borderId="33" xfId="1" applyNumberFormat="1" applyFont="1" applyFill="1" applyBorder="1" applyAlignment="1" applyProtection="1">
      <alignment horizontal="center" vertical="center"/>
      <protection locked="0"/>
    </xf>
    <xf numFmtId="168" fontId="3" fillId="3" borderId="33" xfId="2" applyNumberFormat="1" applyFont="1" applyFill="1" applyBorder="1" applyAlignment="1" applyProtection="1">
      <alignment horizontal="center" vertical="center"/>
      <protection locked="0"/>
    </xf>
    <xf numFmtId="170" fontId="3" fillId="3" borderId="1" xfId="2" applyNumberFormat="1" applyFont="1" applyFill="1" applyBorder="1" applyAlignment="1" applyProtection="1">
      <alignment horizontal="center" vertical="center"/>
      <protection locked="0"/>
    </xf>
    <xf numFmtId="3" fontId="3" fillId="3" borderId="1" xfId="1" applyNumberFormat="1" applyFont="1" applyFill="1" applyBorder="1" applyAlignment="1" applyProtection="1">
      <alignment horizontal="center" vertical="center"/>
      <protection locked="0"/>
    </xf>
    <xf numFmtId="3" fontId="3" fillId="3" borderId="33" xfId="1" applyNumberFormat="1" applyFont="1" applyFill="1" applyBorder="1" applyAlignment="1" applyProtection="1">
      <alignment horizontal="center" vertical="center"/>
      <protection locked="0"/>
    </xf>
    <xf numFmtId="3" fontId="3" fillId="3" borderId="36" xfId="1" applyNumberFormat="1" applyFont="1" applyFill="1" applyBorder="1" applyAlignment="1" applyProtection="1">
      <alignment horizontal="center" vertical="center"/>
      <protection locked="0"/>
    </xf>
    <xf numFmtId="3" fontId="3" fillId="3" borderId="24" xfId="1" applyNumberFormat="1" applyFont="1" applyFill="1" applyBorder="1" applyAlignment="1" applyProtection="1">
      <alignment vertical="center"/>
      <protection locked="0"/>
    </xf>
    <xf numFmtId="3" fontId="3" fillId="3" borderId="2" xfId="1" applyNumberFormat="1" applyFont="1" applyFill="1" applyBorder="1" applyAlignment="1" applyProtection="1">
      <alignment horizontal="center" vertical="center"/>
      <protection locked="0"/>
    </xf>
    <xf numFmtId="3" fontId="3" fillId="3" borderId="61" xfId="1" applyNumberFormat="1" applyFont="1" applyFill="1" applyBorder="1" applyAlignment="1" applyProtection="1">
      <alignment horizontal="center" vertical="center"/>
      <protection locked="0"/>
    </xf>
    <xf numFmtId="0" fontId="33" fillId="0" borderId="2" xfId="2" quotePrefix="1" applyFont="1" applyBorder="1" applyAlignment="1" applyProtection="1">
      <alignment horizontal="left" vertical="center"/>
      <protection locked="0"/>
    </xf>
    <xf numFmtId="3" fontId="1" fillId="3" borderId="1" xfId="1" applyNumberFormat="1" applyFont="1" applyFill="1" applyBorder="1" applyAlignment="1" applyProtection="1">
      <alignment vertical="center"/>
      <protection locked="0"/>
    </xf>
    <xf numFmtId="3" fontId="1" fillId="3" borderId="1" xfId="1" applyNumberFormat="1" applyFont="1" applyFill="1" applyBorder="1" applyAlignment="1" applyProtection="1">
      <alignment horizontal="center" vertical="center"/>
      <protection locked="0"/>
    </xf>
    <xf numFmtId="3" fontId="1" fillId="3" borderId="24" xfId="1" applyNumberFormat="1" applyFont="1" applyFill="1" applyBorder="1" applyAlignment="1" applyProtection="1">
      <alignment vertical="center"/>
      <protection locked="0"/>
    </xf>
    <xf numFmtId="3" fontId="1" fillId="3" borderId="24" xfId="1" applyNumberFormat="1" applyFont="1" applyFill="1" applyBorder="1" applyAlignment="1" applyProtection="1">
      <alignment horizontal="center" vertical="center"/>
      <protection locked="0"/>
    </xf>
    <xf numFmtId="3" fontId="3" fillId="10" borderId="61" xfId="1" applyNumberFormat="1" applyFont="1" applyFill="1" applyBorder="1" applyAlignment="1" applyProtection="1">
      <alignment horizontal="center" vertical="center"/>
      <protection hidden="1"/>
    </xf>
    <xf numFmtId="0" fontId="0" fillId="13" borderId="3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top" wrapText="1"/>
    </xf>
    <xf numFmtId="0" fontId="22" fillId="20" borderId="45" xfId="0" applyFont="1" applyFill="1" applyBorder="1" applyAlignment="1">
      <alignment horizontal="center"/>
    </xf>
    <xf numFmtId="0" fontId="22" fillId="20" borderId="14" xfId="0" applyFont="1" applyFill="1" applyBorder="1" applyAlignment="1">
      <alignment horizontal="center"/>
    </xf>
    <xf numFmtId="0" fontId="22" fillId="20" borderId="46" xfId="0" applyFont="1" applyFill="1" applyBorder="1" applyAlignment="1">
      <alignment horizontal="center"/>
    </xf>
    <xf numFmtId="0" fontId="20" fillId="3" borderId="0" xfId="0" applyFont="1" applyFill="1" applyAlignment="1">
      <alignment horizontal="center" vertical="center" wrapText="1"/>
    </xf>
    <xf numFmtId="0" fontId="0" fillId="3" borderId="0" xfId="0" quotePrefix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8" fillId="13" borderId="9" xfId="2" applyFont="1" applyFill="1" applyBorder="1" applyAlignment="1" applyProtection="1">
      <alignment horizontal="left" vertical="center" indent="1"/>
      <protection hidden="1"/>
    </xf>
    <xf numFmtId="0" fontId="8" fillId="13" borderId="10" xfId="2" applyFont="1" applyFill="1" applyBorder="1" applyAlignment="1" applyProtection="1">
      <alignment horizontal="left" vertical="center" indent="1"/>
      <protection hidden="1"/>
    </xf>
    <xf numFmtId="0" fontId="8" fillId="13" borderId="11" xfId="2" applyFont="1" applyFill="1" applyBorder="1" applyAlignment="1" applyProtection="1">
      <alignment horizontal="left" vertical="center" indent="1"/>
      <protection hidden="1"/>
    </xf>
    <xf numFmtId="0" fontId="2" fillId="8" borderId="1" xfId="2" applyFont="1" applyFill="1" applyBorder="1" applyAlignment="1" applyProtection="1">
      <alignment horizontal="center" vertical="center" wrapText="1"/>
      <protection hidden="1"/>
    </xf>
    <xf numFmtId="0" fontId="2" fillId="9" borderId="24" xfId="2" applyFont="1" applyFill="1" applyBorder="1" applyAlignment="1" applyProtection="1">
      <alignment horizontal="center" vertical="center" wrapText="1"/>
      <protection hidden="1"/>
    </xf>
    <xf numFmtId="0" fontId="2" fillId="9" borderId="13" xfId="2" applyFont="1" applyFill="1" applyBorder="1" applyAlignment="1" applyProtection="1">
      <alignment horizontal="center" vertical="center" wrapText="1"/>
      <protection hidden="1"/>
    </xf>
    <xf numFmtId="0" fontId="9" fillId="9" borderId="1" xfId="2" applyFont="1" applyFill="1" applyBorder="1" applyAlignment="1" applyProtection="1">
      <alignment horizontal="center" vertical="center" wrapText="1"/>
      <protection hidden="1"/>
    </xf>
    <xf numFmtId="0" fontId="9" fillId="9" borderId="1" xfId="2" applyFont="1" applyFill="1" applyBorder="1" applyAlignment="1" applyProtection="1">
      <alignment horizontal="center" vertical="center"/>
      <protection hidden="1"/>
    </xf>
    <xf numFmtId="0" fontId="2" fillId="11" borderId="1" xfId="2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top"/>
      <protection locked="0"/>
    </xf>
    <xf numFmtId="0" fontId="0" fillId="0" borderId="16" xfId="0" applyBorder="1" applyAlignment="1" applyProtection="1">
      <alignment horizontal="center" vertical="top"/>
      <protection locked="0"/>
    </xf>
    <xf numFmtId="0" fontId="0" fillId="0" borderId="21" xfId="0" applyBorder="1" applyAlignment="1" applyProtection="1">
      <alignment horizontal="center" vertical="top"/>
      <protection locked="0"/>
    </xf>
    <xf numFmtId="0" fontId="0" fillId="0" borderId="58" xfId="0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59" xfId="0" applyBorder="1" applyAlignment="1" applyProtection="1">
      <alignment horizontal="center" vertical="top"/>
      <protection locked="0"/>
    </xf>
    <xf numFmtId="0" fontId="0" fillId="0" borderId="22" xfId="0" applyBorder="1" applyAlignment="1" applyProtection="1">
      <alignment horizontal="center" vertical="top"/>
      <protection locked="0"/>
    </xf>
    <xf numFmtId="0" fontId="0" fillId="0" borderId="17" xfId="0" applyBorder="1" applyAlignment="1" applyProtection="1">
      <alignment horizontal="center"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3" fontId="1" fillId="3" borderId="1" xfId="1" applyNumberFormat="1" applyFont="1" applyFill="1" applyBorder="1" applyAlignment="1" applyProtection="1">
      <alignment horizontal="center" vertical="center"/>
      <protection locked="0"/>
    </xf>
    <xf numFmtId="3" fontId="1" fillId="3" borderId="24" xfId="1" applyNumberFormat="1" applyFont="1" applyFill="1" applyBorder="1" applyAlignment="1" applyProtection="1">
      <alignment horizontal="center" vertical="center"/>
      <protection locked="0"/>
    </xf>
    <xf numFmtId="3" fontId="2" fillId="9" borderId="64" xfId="1" applyNumberFormat="1" applyFont="1" applyFill="1" applyBorder="1" applyAlignment="1" applyProtection="1">
      <alignment horizontal="center" vertical="center"/>
      <protection hidden="1"/>
    </xf>
    <xf numFmtId="0" fontId="0" fillId="20" borderId="22" xfId="0" applyFill="1" applyBorder="1" applyAlignment="1" applyProtection="1">
      <alignment horizontal="center" vertical="top"/>
      <protection hidden="1"/>
    </xf>
    <xf numFmtId="0" fontId="0" fillId="20" borderId="17" xfId="0" applyFill="1" applyBorder="1" applyAlignment="1" applyProtection="1">
      <alignment horizontal="center" vertical="top"/>
      <protection hidden="1"/>
    </xf>
    <xf numFmtId="0" fontId="0" fillId="20" borderId="23" xfId="0" applyFill="1" applyBorder="1" applyAlignment="1" applyProtection="1">
      <alignment horizontal="center" vertical="top"/>
      <protection hidden="1"/>
    </xf>
    <xf numFmtId="0" fontId="8" fillId="20" borderId="68" xfId="0" applyFont="1" applyFill="1" applyBorder="1" applyAlignment="1" applyProtection="1">
      <alignment horizontal="left" indent="2"/>
      <protection hidden="1"/>
    </xf>
    <xf numFmtId="0" fontId="8" fillId="20" borderId="14" xfId="0" applyFont="1" applyFill="1" applyBorder="1" applyAlignment="1" applyProtection="1">
      <alignment horizontal="left" indent="2"/>
      <protection hidden="1"/>
    </xf>
    <xf numFmtId="0" fontId="2" fillId="13" borderId="1" xfId="2" applyFont="1" applyFill="1" applyBorder="1" applyAlignment="1" applyProtection="1">
      <alignment horizontal="center" vertical="center"/>
      <protection hidden="1"/>
    </xf>
    <xf numFmtId="0" fontId="2" fillId="13" borderId="24" xfId="2" applyFont="1" applyFill="1" applyBorder="1" applyAlignment="1" applyProtection="1">
      <alignment horizontal="center" vertical="center"/>
      <protection hidden="1"/>
    </xf>
    <xf numFmtId="0" fontId="9" fillId="9" borderId="64" xfId="2" applyFont="1" applyFill="1" applyBorder="1" applyAlignment="1" applyProtection="1">
      <alignment horizontal="center" vertical="center"/>
      <protection hidden="1"/>
    </xf>
    <xf numFmtId="0" fontId="27" fillId="9" borderId="49" xfId="0" applyFont="1" applyFill="1" applyBorder="1" applyAlignment="1" applyProtection="1">
      <alignment horizontal="left" vertical="center" indent="3"/>
      <protection hidden="1"/>
    </xf>
    <xf numFmtId="0" fontId="27" fillId="9" borderId="16" xfId="0" applyFont="1" applyFill="1" applyBorder="1" applyAlignment="1" applyProtection="1">
      <alignment horizontal="left" vertical="center" indent="3"/>
      <protection hidden="1"/>
    </xf>
    <xf numFmtId="0" fontId="27" fillId="9" borderId="22" xfId="0" applyFont="1" applyFill="1" applyBorder="1" applyAlignment="1" applyProtection="1">
      <alignment horizontal="left" vertical="center" indent="3"/>
      <protection hidden="1"/>
    </xf>
    <xf numFmtId="0" fontId="27" fillId="9" borderId="17" xfId="0" applyFont="1" applyFill="1" applyBorder="1" applyAlignment="1" applyProtection="1">
      <alignment horizontal="left" vertical="center" indent="3"/>
      <protection hidden="1"/>
    </xf>
    <xf numFmtId="0" fontId="28" fillId="9" borderId="10" xfId="0" applyFont="1" applyFill="1" applyBorder="1" applyAlignment="1" applyProtection="1">
      <alignment horizontal="left" vertical="center"/>
      <protection hidden="1"/>
    </xf>
    <xf numFmtId="0" fontId="28" fillId="9" borderId="11" xfId="0" applyFont="1" applyFill="1" applyBorder="1" applyAlignment="1" applyProtection="1">
      <alignment horizontal="left" vertical="center"/>
      <protection hidden="1"/>
    </xf>
    <xf numFmtId="0" fontId="28" fillId="9" borderId="17" xfId="0" applyFont="1" applyFill="1" applyBorder="1" applyAlignment="1" applyProtection="1">
      <alignment horizontal="left" vertical="center"/>
      <protection hidden="1"/>
    </xf>
    <xf numFmtId="0" fontId="28" fillId="9" borderId="23" xfId="0" applyFont="1" applyFill="1" applyBorder="1" applyAlignment="1" applyProtection="1">
      <alignment horizontal="left" vertical="center"/>
      <protection hidden="1"/>
    </xf>
    <xf numFmtId="0" fontId="8" fillId="5" borderId="41" xfId="0" quotePrefix="1" applyFont="1" applyFill="1" applyBorder="1" applyAlignment="1" applyProtection="1">
      <alignment horizontal="left" vertical="center"/>
      <protection hidden="1"/>
    </xf>
    <xf numFmtId="0" fontId="8" fillId="5" borderId="42" xfId="0" quotePrefix="1" applyFont="1" applyFill="1" applyBorder="1" applyAlignment="1" applyProtection="1">
      <alignment horizontal="left" vertical="center"/>
      <protection hidden="1"/>
    </xf>
    <xf numFmtId="0" fontId="8" fillId="5" borderId="65" xfId="0" quotePrefix="1" applyFont="1" applyFill="1" applyBorder="1" applyAlignment="1" applyProtection="1">
      <alignment horizontal="left" vertical="center"/>
      <protection hidden="1"/>
    </xf>
    <xf numFmtId="0" fontId="3" fillId="5" borderId="34" xfId="2" applyFont="1" applyFill="1" applyBorder="1" applyAlignment="1" applyProtection="1">
      <alignment horizontal="left" vertical="center"/>
      <protection hidden="1"/>
    </xf>
    <xf numFmtId="0" fontId="3" fillId="5" borderId="52" xfId="2" applyFont="1" applyFill="1" applyBorder="1" applyAlignment="1" applyProtection="1">
      <alignment horizontal="left" vertical="center"/>
      <protection hidden="1"/>
    </xf>
    <xf numFmtId="0" fontId="3" fillId="5" borderId="40" xfId="2" applyFont="1" applyFill="1" applyBorder="1" applyAlignment="1" applyProtection="1">
      <alignment horizontal="left" vertical="center"/>
      <protection hidden="1"/>
    </xf>
    <xf numFmtId="0" fontId="3" fillId="5" borderId="9" xfId="2" applyFont="1" applyFill="1" applyBorder="1" applyAlignment="1" applyProtection="1">
      <alignment horizontal="left" vertical="center"/>
      <protection hidden="1"/>
    </xf>
    <xf numFmtId="0" fontId="3" fillId="5" borderId="10" xfId="2" applyFont="1" applyFill="1" applyBorder="1" applyAlignment="1" applyProtection="1">
      <alignment horizontal="left" vertical="center"/>
      <protection hidden="1"/>
    </xf>
    <xf numFmtId="0" fontId="3" fillId="5" borderId="11" xfId="2" applyFont="1" applyFill="1" applyBorder="1" applyAlignment="1" applyProtection="1">
      <alignment horizontal="left" vertical="center"/>
      <protection hidden="1"/>
    </xf>
    <xf numFmtId="0" fontId="15" fillId="17" borderId="24" xfId="2" applyFont="1" applyFill="1" applyBorder="1" applyAlignment="1" applyProtection="1">
      <alignment horizontal="center" vertical="center" wrapText="1"/>
      <protection hidden="1"/>
    </xf>
    <xf numFmtId="0" fontId="15" fillId="17" borderId="39" xfId="2" applyFont="1" applyFill="1" applyBorder="1" applyAlignment="1" applyProtection="1">
      <alignment horizontal="center" vertical="center" wrapText="1"/>
      <protection hidden="1"/>
    </xf>
    <xf numFmtId="0" fontId="8" fillId="22" borderId="3" xfId="0" applyFont="1" applyFill="1" applyBorder="1" applyAlignment="1" applyProtection="1">
      <alignment horizontal="center" vertical="center"/>
      <protection hidden="1"/>
    </xf>
    <xf numFmtId="0" fontId="8" fillId="22" borderId="4" xfId="0" applyFont="1" applyFill="1" applyBorder="1" applyAlignment="1" applyProtection="1">
      <alignment horizontal="center" vertical="center"/>
      <protection hidden="1"/>
    </xf>
    <xf numFmtId="0" fontId="8" fillId="22" borderId="5" xfId="0" applyFont="1" applyFill="1" applyBorder="1" applyAlignment="1" applyProtection="1">
      <alignment horizontal="center" vertical="center"/>
      <protection hidden="1"/>
    </xf>
    <xf numFmtId="0" fontId="4" fillId="13" borderId="54" xfId="2" applyFont="1" applyFill="1" applyBorder="1" applyAlignment="1" applyProtection="1">
      <alignment horizontal="center" vertical="center"/>
      <protection hidden="1"/>
    </xf>
    <xf numFmtId="0" fontId="4" fillId="13" borderId="56" xfId="2" applyFont="1" applyFill="1" applyBorder="1" applyAlignment="1" applyProtection="1">
      <alignment horizontal="center" vertical="center"/>
      <protection hidden="1"/>
    </xf>
    <xf numFmtId="0" fontId="4" fillId="13" borderId="55" xfId="2" applyFont="1" applyFill="1" applyBorder="1" applyAlignment="1" applyProtection="1">
      <alignment horizontal="center" vertical="center"/>
      <protection hidden="1"/>
    </xf>
    <xf numFmtId="0" fontId="15" fillId="7" borderId="24" xfId="2" applyFont="1" applyFill="1" applyBorder="1" applyAlignment="1" applyProtection="1">
      <alignment horizontal="center" vertical="center"/>
      <protection hidden="1"/>
    </xf>
    <xf numFmtId="0" fontId="15" fillId="7" borderId="26" xfId="2" applyFont="1" applyFill="1" applyBorder="1" applyAlignment="1" applyProtection="1">
      <alignment horizontal="center" vertical="center"/>
      <protection hidden="1"/>
    </xf>
    <xf numFmtId="0" fontId="15" fillId="7" borderId="13" xfId="2" applyFont="1" applyFill="1" applyBorder="1" applyAlignment="1" applyProtection="1">
      <alignment horizontal="center" vertical="center"/>
      <protection hidden="1"/>
    </xf>
    <xf numFmtId="0" fontId="3" fillId="23" borderId="9" xfId="2" applyFont="1" applyFill="1" applyBorder="1" applyAlignment="1" applyProtection="1">
      <alignment horizontal="left" vertical="center"/>
      <protection hidden="1"/>
    </xf>
    <xf numFmtId="0" fontId="3" fillId="23" borderId="10" xfId="2" applyFont="1" applyFill="1" applyBorder="1" applyAlignment="1" applyProtection="1">
      <alignment horizontal="left" vertical="center"/>
      <protection hidden="1"/>
    </xf>
    <xf numFmtId="0" fontId="3" fillId="23" borderId="11" xfId="2" applyFont="1" applyFill="1" applyBorder="1" applyAlignment="1" applyProtection="1">
      <alignment horizontal="left" vertical="center"/>
      <protection hidden="1"/>
    </xf>
    <xf numFmtId="0" fontId="3" fillId="22" borderId="9" xfId="2" applyFont="1" applyFill="1" applyBorder="1" applyAlignment="1" applyProtection="1">
      <alignment horizontal="left" vertical="center"/>
      <protection hidden="1"/>
    </xf>
    <xf numFmtId="0" fontId="3" fillId="22" borderId="10" xfId="2" applyFont="1" applyFill="1" applyBorder="1" applyAlignment="1" applyProtection="1">
      <alignment horizontal="left" vertical="center"/>
      <protection hidden="1"/>
    </xf>
    <xf numFmtId="0" fontId="3" fillId="22" borderId="11" xfId="2" applyFont="1" applyFill="1" applyBorder="1" applyAlignment="1" applyProtection="1">
      <alignment horizontal="left" vertical="center"/>
      <protection hidden="1"/>
    </xf>
    <xf numFmtId="0" fontId="3" fillId="2" borderId="9" xfId="2" applyFont="1" applyFill="1" applyBorder="1" applyAlignment="1" applyProtection="1">
      <alignment horizontal="left" vertical="center" indent="1"/>
      <protection hidden="1"/>
    </xf>
    <xf numFmtId="0" fontId="3" fillId="2" borderId="10" xfId="2" applyFont="1" applyFill="1" applyBorder="1" applyAlignment="1" applyProtection="1">
      <alignment horizontal="left" vertical="center" indent="1"/>
      <protection hidden="1"/>
    </xf>
    <xf numFmtId="0" fontId="3" fillId="2" borderId="11" xfId="2" applyFont="1" applyFill="1" applyBorder="1" applyAlignment="1" applyProtection="1">
      <alignment horizontal="left" vertical="center" indent="1"/>
      <protection hidden="1"/>
    </xf>
    <xf numFmtId="0" fontId="3" fillId="2" borderId="37" xfId="2" applyFont="1" applyFill="1" applyBorder="1" applyAlignment="1" applyProtection="1">
      <alignment horizontal="left" vertical="center"/>
      <protection hidden="1"/>
    </xf>
    <xf numFmtId="0" fontId="3" fillId="2" borderId="51" xfId="2" applyFont="1" applyFill="1" applyBorder="1" applyAlignment="1" applyProtection="1">
      <alignment horizontal="left" vertical="center"/>
      <protection hidden="1"/>
    </xf>
    <xf numFmtId="0" fontId="3" fillId="2" borderId="38" xfId="2" applyFont="1" applyFill="1" applyBorder="1" applyAlignment="1" applyProtection="1">
      <alignment horizontal="left" vertical="center"/>
      <protection hidden="1"/>
    </xf>
    <xf numFmtId="0" fontId="3" fillId="2" borderId="9" xfId="2" quotePrefix="1" applyFont="1" applyFill="1" applyBorder="1" applyAlignment="1" applyProtection="1">
      <alignment horizontal="left" vertical="center"/>
      <protection hidden="1"/>
    </xf>
    <xf numFmtId="0" fontId="3" fillId="2" borderId="10" xfId="2" quotePrefix="1" applyFont="1" applyFill="1" applyBorder="1" applyAlignment="1" applyProtection="1">
      <alignment horizontal="left" vertical="center"/>
      <protection hidden="1"/>
    </xf>
    <xf numFmtId="0" fontId="3" fillId="2" borderId="11" xfId="2" applyFont="1" applyFill="1" applyBorder="1" applyAlignment="1" applyProtection="1">
      <alignment horizontal="left" vertical="center"/>
      <protection hidden="1"/>
    </xf>
    <xf numFmtId="0" fontId="8" fillId="20" borderId="67" xfId="0" applyFont="1" applyFill="1" applyBorder="1" applyAlignment="1" applyProtection="1">
      <alignment horizontal="center" vertical="center"/>
      <protection hidden="1"/>
    </xf>
    <xf numFmtId="0" fontId="8" fillId="20" borderId="48" xfId="0" applyFont="1" applyFill="1" applyBorder="1" applyAlignment="1" applyProtection="1">
      <alignment horizontal="center" vertical="center"/>
      <protection hidden="1"/>
    </xf>
    <xf numFmtId="0" fontId="8" fillId="20" borderId="66" xfId="0" applyFont="1" applyFill="1" applyBorder="1" applyAlignment="1" applyProtection="1">
      <alignment horizontal="center" vertical="center"/>
      <protection hidden="1"/>
    </xf>
    <xf numFmtId="0" fontId="8" fillId="19" borderId="2" xfId="0" applyFont="1" applyFill="1" applyBorder="1" applyAlignment="1" applyProtection="1">
      <alignment horizontal="center" vertical="center"/>
      <protection hidden="1"/>
    </xf>
    <xf numFmtId="0" fontId="8" fillId="9" borderId="9" xfId="0" applyFont="1" applyFill="1" applyBorder="1" applyAlignment="1" applyProtection="1">
      <alignment horizontal="center" vertical="center"/>
      <protection hidden="1"/>
    </xf>
    <xf numFmtId="0" fontId="8" fillId="9" borderId="10" xfId="0" applyFont="1" applyFill="1" applyBorder="1" applyAlignment="1" applyProtection="1">
      <alignment horizontal="center" vertical="center"/>
      <protection hidden="1"/>
    </xf>
    <xf numFmtId="0" fontId="8" fillId="9" borderId="11" xfId="0" applyFont="1" applyFill="1" applyBorder="1" applyAlignment="1" applyProtection="1">
      <alignment horizontal="center" vertical="center"/>
      <protection hidden="1"/>
    </xf>
    <xf numFmtId="0" fontId="37" fillId="24" borderId="28" xfId="0" applyFont="1" applyFill="1" applyBorder="1" applyAlignment="1" applyProtection="1">
      <alignment horizontal="center"/>
      <protection hidden="1"/>
    </xf>
    <xf numFmtId="0" fontId="37" fillId="24" borderId="29" xfId="0" applyFont="1" applyFill="1" applyBorder="1" applyAlignment="1" applyProtection="1">
      <alignment horizontal="center"/>
      <protection hidden="1"/>
    </xf>
    <xf numFmtId="0" fontId="37" fillId="24" borderId="30" xfId="0" applyFont="1" applyFill="1" applyBorder="1" applyAlignment="1" applyProtection="1">
      <alignment horizontal="center"/>
      <protection hidden="1"/>
    </xf>
    <xf numFmtId="0" fontId="8" fillId="14" borderId="1" xfId="2" applyFont="1" applyFill="1" applyBorder="1" applyAlignment="1" applyProtection="1">
      <alignment horizontal="center" vertical="center" textRotation="90"/>
      <protection hidden="1"/>
    </xf>
    <xf numFmtId="0" fontId="8" fillId="14" borderId="33" xfId="2" applyFont="1" applyFill="1" applyBorder="1" applyAlignment="1" applyProtection="1">
      <alignment horizontal="center" vertical="center" textRotation="90"/>
      <protection hidden="1"/>
    </xf>
    <xf numFmtId="0" fontId="8" fillId="7" borderId="1" xfId="2" applyFont="1" applyFill="1" applyBorder="1" applyAlignment="1" applyProtection="1">
      <alignment horizontal="center" vertical="center" textRotation="90"/>
      <protection hidden="1"/>
    </xf>
    <xf numFmtId="0" fontId="27" fillId="9" borderId="34" xfId="0" quotePrefix="1" applyFont="1" applyFill="1" applyBorder="1" applyAlignment="1" applyProtection="1">
      <alignment horizontal="left" vertical="center"/>
      <protection hidden="1"/>
    </xf>
    <xf numFmtId="0" fontId="27" fillId="9" borderId="52" xfId="0" quotePrefix="1" applyFont="1" applyFill="1" applyBorder="1" applyAlignment="1" applyProtection="1">
      <alignment horizontal="left" vertical="center"/>
      <protection hidden="1"/>
    </xf>
    <xf numFmtId="0" fontId="27" fillId="9" borderId="40" xfId="0" quotePrefix="1" applyFont="1" applyFill="1" applyBorder="1" applyAlignment="1" applyProtection="1">
      <alignment horizontal="left" vertical="center"/>
      <protection hidden="1"/>
    </xf>
    <xf numFmtId="0" fontId="2" fillId="19" borderId="62" xfId="0" applyFont="1" applyFill="1" applyBorder="1" applyAlignment="1" applyProtection="1">
      <alignment horizontal="center" vertical="center"/>
      <protection hidden="1"/>
    </xf>
    <xf numFmtId="0" fontId="2" fillId="19" borderId="63" xfId="0" applyFont="1" applyFill="1" applyBorder="1" applyAlignment="1" applyProtection="1">
      <alignment horizontal="center" vertical="center"/>
      <protection hidden="1"/>
    </xf>
    <xf numFmtId="0" fontId="8" fillId="17" borderId="35" xfId="2" applyFont="1" applyFill="1" applyBorder="1" applyAlignment="1" applyProtection="1">
      <alignment horizontal="center" vertical="center" textRotation="90"/>
      <protection hidden="1"/>
    </xf>
    <xf numFmtId="0" fontId="8" fillId="17" borderId="26" xfId="2" applyFont="1" applyFill="1" applyBorder="1" applyAlignment="1" applyProtection="1">
      <alignment horizontal="center" vertical="center" textRotation="90"/>
      <protection hidden="1"/>
    </xf>
    <xf numFmtId="0" fontId="8" fillId="17" borderId="39" xfId="2" applyFont="1" applyFill="1" applyBorder="1" applyAlignment="1" applyProtection="1">
      <alignment horizontal="center" vertical="center" textRotation="90"/>
      <protection hidden="1"/>
    </xf>
    <xf numFmtId="0" fontId="2" fillId="6" borderId="62" xfId="0" applyFont="1" applyFill="1" applyBorder="1" applyAlignment="1" applyProtection="1">
      <alignment horizontal="center" vertical="center"/>
      <protection hidden="1"/>
    </xf>
    <xf numFmtId="0" fontId="2" fillId="6" borderId="42" xfId="0" applyFont="1" applyFill="1" applyBorder="1" applyAlignment="1" applyProtection="1">
      <alignment horizontal="center" vertical="center"/>
      <protection hidden="1"/>
    </xf>
    <xf numFmtId="0" fontId="2" fillId="6" borderId="63" xfId="0" applyFont="1" applyFill="1" applyBorder="1" applyAlignment="1" applyProtection="1">
      <alignment horizontal="center" vertical="center"/>
      <protection hidden="1"/>
    </xf>
    <xf numFmtId="0" fontId="40" fillId="9" borderId="41" xfId="0" quotePrefix="1" applyFont="1" applyFill="1" applyBorder="1" applyAlignment="1" applyProtection="1">
      <alignment horizontal="right" vertical="center"/>
      <protection hidden="1"/>
    </xf>
    <xf numFmtId="0" fontId="40" fillId="9" borderId="42" xfId="0" quotePrefix="1" applyFont="1" applyFill="1" applyBorder="1" applyAlignment="1" applyProtection="1">
      <alignment horizontal="right" vertical="center"/>
      <protection hidden="1"/>
    </xf>
    <xf numFmtId="0" fontId="40" fillId="9" borderId="65" xfId="0" quotePrefix="1" applyFont="1" applyFill="1" applyBorder="1" applyAlignment="1" applyProtection="1">
      <alignment horizontal="right" vertical="center"/>
      <protection hidden="1"/>
    </xf>
    <xf numFmtId="3" fontId="2" fillId="9" borderId="41" xfId="1" applyNumberFormat="1" applyFont="1" applyFill="1" applyBorder="1" applyAlignment="1" applyProtection="1">
      <alignment horizontal="right" vertical="center"/>
      <protection hidden="1"/>
    </xf>
    <xf numFmtId="3" fontId="2" fillId="9" borderId="65" xfId="1" applyNumberFormat="1" applyFont="1" applyFill="1" applyBorder="1" applyAlignment="1" applyProtection="1">
      <alignment horizontal="right" vertical="center"/>
      <protection hidden="1"/>
    </xf>
    <xf numFmtId="0" fontId="8" fillId="8" borderId="35" xfId="2" applyFont="1" applyFill="1" applyBorder="1" applyAlignment="1" applyProtection="1">
      <alignment horizontal="center" vertical="center" textRotation="90"/>
      <protection hidden="1"/>
    </xf>
    <xf numFmtId="0" fontId="8" fillId="8" borderId="26" xfId="2" applyFont="1" applyFill="1" applyBorder="1" applyAlignment="1" applyProtection="1">
      <alignment horizontal="center" vertical="center" textRotation="90"/>
      <protection hidden="1"/>
    </xf>
    <xf numFmtId="0" fontId="8" fillId="8" borderId="39" xfId="2" applyFont="1" applyFill="1" applyBorder="1" applyAlignment="1" applyProtection="1">
      <alignment horizontal="center" vertical="center" textRotation="90"/>
      <protection hidden="1"/>
    </xf>
    <xf numFmtId="0" fontId="3" fillId="5" borderId="37" xfId="2" applyFont="1" applyFill="1" applyBorder="1" applyAlignment="1" applyProtection="1">
      <alignment horizontal="left" vertical="center"/>
      <protection hidden="1"/>
    </xf>
    <xf numFmtId="0" fontId="3" fillId="5" borderId="51" xfId="2" applyFont="1" applyFill="1" applyBorder="1" applyAlignment="1" applyProtection="1">
      <alignment horizontal="left" vertical="center"/>
      <protection hidden="1"/>
    </xf>
    <xf numFmtId="0" fontId="3" fillId="5" borderId="38" xfId="2" applyFont="1" applyFill="1" applyBorder="1" applyAlignment="1" applyProtection="1">
      <alignment horizontal="left" vertical="center"/>
      <protection hidden="1"/>
    </xf>
    <xf numFmtId="0" fontId="15" fillId="5" borderId="24" xfId="2" applyFont="1" applyFill="1" applyBorder="1" applyAlignment="1" applyProtection="1">
      <alignment horizontal="center" vertical="center"/>
      <protection hidden="1"/>
    </xf>
    <xf numFmtId="0" fontId="15" fillId="5" borderId="26" xfId="2" applyFont="1" applyFill="1" applyBorder="1" applyAlignment="1" applyProtection="1">
      <alignment horizontal="center" vertical="center"/>
      <protection hidden="1"/>
    </xf>
    <xf numFmtId="0" fontId="15" fillId="5" borderId="13" xfId="2" applyFont="1" applyFill="1" applyBorder="1" applyAlignment="1" applyProtection="1">
      <alignment horizontal="center" vertical="center"/>
      <protection hidden="1"/>
    </xf>
    <xf numFmtId="0" fontId="0" fillId="15" borderId="48" xfId="0" applyFill="1" applyBorder="1" applyAlignment="1" applyProtection="1">
      <alignment horizontal="center" wrapText="1"/>
      <protection hidden="1"/>
    </xf>
    <xf numFmtId="3" fontId="4" fillId="3" borderId="3" xfId="1" applyNumberFormat="1" applyFont="1" applyFill="1" applyBorder="1" applyAlignment="1" applyProtection="1">
      <alignment horizontal="center" vertical="center"/>
      <protection locked="0"/>
    </xf>
    <xf numFmtId="3" fontId="4" fillId="3" borderId="4" xfId="1" applyNumberFormat="1" applyFont="1" applyFill="1" applyBorder="1" applyAlignment="1" applyProtection="1">
      <alignment horizontal="center" vertical="center"/>
      <protection locked="0"/>
    </xf>
    <xf numFmtId="3" fontId="4" fillId="3" borderId="5" xfId="1" applyNumberFormat="1" applyFont="1" applyFill="1" applyBorder="1" applyAlignment="1" applyProtection="1">
      <alignment horizontal="center" vertical="center"/>
      <protection locked="0"/>
    </xf>
    <xf numFmtId="3" fontId="3" fillId="3" borderId="3" xfId="1" applyNumberFormat="1" applyFont="1" applyFill="1" applyBorder="1" applyAlignment="1" applyProtection="1">
      <alignment horizontal="center" vertical="center"/>
      <protection locked="0"/>
    </xf>
    <xf numFmtId="3" fontId="3" fillId="3" borderId="5" xfId="1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center" vertical="center"/>
      <protection hidden="1"/>
    </xf>
    <xf numFmtId="0" fontId="3" fillId="13" borderId="4" xfId="0" applyFont="1" applyFill="1" applyBorder="1" applyAlignment="1" applyProtection="1">
      <alignment horizontal="center" vertical="center"/>
      <protection hidden="1"/>
    </xf>
    <xf numFmtId="0" fontId="3" fillId="13" borderId="5" xfId="0" applyFont="1" applyFill="1" applyBorder="1" applyAlignment="1" applyProtection="1">
      <alignment horizontal="center" vertical="center"/>
      <protection hidden="1"/>
    </xf>
  </cellXfs>
  <cellStyles count="4">
    <cellStyle name="Komma" xfId="1" builtinId="3"/>
    <cellStyle name="Normal" xfId="0" builtinId="0"/>
    <cellStyle name="Normal 2" xfId="3" xr:uid="{23430C9F-A4FA-4DAB-977C-984B4E451C9F}"/>
    <cellStyle name="Normal 3" xfId="2" xr:uid="{79EADEBF-B127-42ED-B68D-C6140609E047}"/>
  </cellStyles>
  <dxfs count="3">
    <dxf>
      <font>
        <color auto="1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EB"/>
      <color rgb="FFFFF9E7"/>
      <color rgb="FFE9F5DB"/>
      <color rgb="FFFFF6DD"/>
      <color rgb="FFFFFFCC"/>
      <color rgb="FFF8F8F8"/>
      <color rgb="FFCCFFCC"/>
      <color rgb="FFFBFBFB"/>
      <color rgb="FFECF5E7"/>
      <color rgb="FFDCF0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predeareal!I3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1143000</xdr:colOff>
      <xdr:row>6</xdr:row>
      <xdr:rowOff>28575</xdr:rowOff>
    </xdr:from>
    <xdr:to>
      <xdr:col>9</xdr:col>
      <xdr:colOff>1466850</xdr:colOff>
      <xdr:row>6</xdr:row>
      <xdr:rowOff>495300</xdr:rowOff>
    </xdr:to>
    <xdr:sp macro="" textlink="">
      <xdr:nvSpPr>
        <xdr:cNvPr id="3" name="Rektangel: skråkan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43650" y="2705100"/>
          <a:ext cx="1638300" cy="466725"/>
        </a:xfrm>
        <a:prstGeom prst="bevel">
          <a:avLst>
            <a:gd name="adj" fmla="val 7885"/>
          </a:avLst>
        </a:prstGeom>
        <a:solidFill>
          <a:srgbClr val="FFF9E7"/>
        </a:solidFill>
        <a:ln w="3175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600" b="1">
              <a:solidFill>
                <a:schemeClr val="tx1"/>
              </a:solidFill>
              <a:latin typeface="+mj-lt"/>
            </a:rPr>
            <a:t>Til kalkulatoren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212611</xdr:rowOff>
    </xdr:from>
    <xdr:to>
      <xdr:col>5</xdr:col>
      <xdr:colOff>756898</xdr:colOff>
      <xdr:row>0</xdr:row>
      <xdr:rowOff>535780</xdr:rowOff>
    </xdr:to>
    <xdr:sp macro="" textlink="">
      <xdr:nvSpPr>
        <xdr:cNvPr id="4" name="Rektangel: skråkan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072" y="212611"/>
          <a:ext cx="1386228" cy="323169"/>
        </a:xfrm>
        <a:prstGeom prst="bevel">
          <a:avLst>
            <a:gd name="adj" fmla="val 12500"/>
          </a:avLst>
        </a:prstGeom>
        <a:solidFill>
          <a:srgbClr val="FFF9E7"/>
        </a:solidFill>
        <a:ln w="3175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>
              <a:solidFill>
                <a:schemeClr val="tx1"/>
              </a:solidFill>
              <a:latin typeface="+mj-lt"/>
            </a:rPr>
            <a:t>Til</a:t>
          </a:r>
          <a:r>
            <a:rPr lang="nb-NO" sz="1100" baseline="0">
              <a:solidFill>
                <a:schemeClr val="tx1"/>
              </a:solidFill>
              <a:latin typeface="+mj-lt"/>
            </a:rPr>
            <a:t> i</a:t>
          </a:r>
          <a:r>
            <a:rPr lang="nb-NO" sz="1100">
              <a:solidFill>
                <a:schemeClr val="tx1"/>
              </a:solidFill>
              <a:latin typeface="+mj-lt"/>
            </a:rPr>
            <a:t>nstruks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1%20Godkjenning%20spredeareal%20BM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Jobb\9%20Kart%20jordpr&#248;ver%20gj&#248;dslingsplan\Div\sprareal\Nono%20Spreieare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lopplysninger"/>
      <sheetName val="Spredeareal godkjenning"/>
      <sheetName val="Spreie Div beregninger"/>
      <sheetName val="Om kalkulatoren"/>
      <sheetName val="Spredeareal godkjenning (2)"/>
      <sheetName val="PT-koder"/>
      <sheetName val="Kommun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301</v>
          </cell>
          <cell r="B2" t="str">
            <v>Oslo</v>
          </cell>
          <cell r="C2" t="str">
            <v>Oslo</v>
          </cell>
        </row>
        <row r="3">
          <cell r="A3">
            <v>1101</v>
          </cell>
          <cell r="B3" t="str">
            <v>Eigersund</v>
          </cell>
          <cell r="C3" t="str">
            <v>Rogaland</v>
          </cell>
        </row>
        <row r="4">
          <cell r="A4">
            <v>1103</v>
          </cell>
          <cell r="B4" t="str">
            <v>Stavanger</v>
          </cell>
          <cell r="C4" t="str">
            <v>Rogaland</v>
          </cell>
        </row>
        <row r="5">
          <cell r="A5">
            <v>1106</v>
          </cell>
          <cell r="B5" t="str">
            <v>Haugesund</v>
          </cell>
          <cell r="C5" t="str">
            <v>Rogaland</v>
          </cell>
        </row>
        <row r="6">
          <cell r="A6">
            <v>1108</v>
          </cell>
          <cell r="B6" t="str">
            <v>Sandnes</v>
          </cell>
          <cell r="C6" t="str">
            <v>Rogaland</v>
          </cell>
        </row>
        <row r="7">
          <cell r="A7">
            <v>1111</v>
          </cell>
          <cell r="B7" t="str">
            <v>Sokndal</v>
          </cell>
          <cell r="C7" t="str">
            <v>Rogaland</v>
          </cell>
        </row>
        <row r="8">
          <cell r="A8">
            <v>1112</v>
          </cell>
          <cell r="B8" t="str">
            <v>Lund</v>
          </cell>
          <cell r="C8" t="str">
            <v>Rogaland</v>
          </cell>
        </row>
        <row r="9">
          <cell r="A9">
            <v>1114</v>
          </cell>
          <cell r="B9" t="str">
            <v>Bjerkreim</v>
          </cell>
          <cell r="C9" t="str">
            <v>Rogaland</v>
          </cell>
        </row>
        <row r="10">
          <cell r="A10">
            <v>1119</v>
          </cell>
          <cell r="B10" t="str">
            <v>Hå</v>
          </cell>
          <cell r="C10" t="str">
            <v>Rogaland</v>
          </cell>
        </row>
        <row r="11">
          <cell r="A11">
            <v>1120</v>
          </cell>
          <cell r="B11" t="str">
            <v>Klepp</v>
          </cell>
          <cell r="C11" t="str">
            <v>Rogaland</v>
          </cell>
        </row>
        <row r="12">
          <cell r="A12">
            <v>1121</v>
          </cell>
          <cell r="B12" t="str">
            <v>Time</v>
          </cell>
          <cell r="C12" t="str">
            <v>Rogaland</v>
          </cell>
        </row>
        <row r="13">
          <cell r="A13">
            <v>1122</v>
          </cell>
          <cell r="B13" t="str">
            <v>Gjesdal</v>
          </cell>
          <cell r="C13" t="str">
            <v>Rogaland</v>
          </cell>
        </row>
        <row r="14">
          <cell r="A14">
            <v>1124</v>
          </cell>
          <cell r="B14" t="str">
            <v>Sola</v>
          </cell>
          <cell r="C14" t="str">
            <v>Rogaland</v>
          </cell>
        </row>
        <row r="15">
          <cell r="A15">
            <v>1127</v>
          </cell>
          <cell r="B15" t="str">
            <v>Randaberg</v>
          </cell>
          <cell r="C15" t="str">
            <v>Rogaland</v>
          </cell>
        </row>
        <row r="16">
          <cell r="A16">
            <v>1130</v>
          </cell>
          <cell r="B16" t="str">
            <v>Strand</v>
          </cell>
          <cell r="C16" t="str">
            <v>Rogaland</v>
          </cell>
        </row>
        <row r="17">
          <cell r="A17">
            <v>1133</v>
          </cell>
          <cell r="B17" t="str">
            <v>Hjelmeland</v>
          </cell>
          <cell r="C17" t="str">
            <v>Rogaland</v>
          </cell>
        </row>
        <row r="18">
          <cell r="A18">
            <v>1134</v>
          </cell>
          <cell r="B18" t="str">
            <v>Suldal</v>
          </cell>
          <cell r="C18" t="str">
            <v>Rogaland</v>
          </cell>
        </row>
        <row r="19">
          <cell r="A19">
            <v>1135</v>
          </cell>
          <cell r="B19" t="str">
            <v>Sauda</v>
          </cell>
          <cell r="C19" t="str">
            <v>Rogaland</v>
          </cell>
        </row>
        <row r="20">
          <cell r="A20">
            <v>1144</v>
          </cell>
          <cell r="B20" t="str">
            <v>Kvitsøy</v>
          </cell>
          <cell r="C20" t="str">
            <v>Rogaland</v>
          </cell>
        </row>
        <row r="21">
          <cell r="A21">
            <v>1145</v>
          </cell>
          <cell r="B21" t="str">
            <v>Bokn</v>
          </cell>
          <cell r="C21" t="str">
            <v>Rogaland</v>
          </cell>
        </row>
        <row r="22">
          <cell r="A22">
            <v>1146</v>
          </cell>
          <cell r="B22" t="str">
            <v>Tysvær</v>
          </cell>
          <cell r="C22" t="str">
            <v>Rogaland</v>
          </cell>
        </row>
        <row r="23">
          <cell r="A23">
            <v>1149</v>
          </cell>
          <cell r="B23" t="str">
            <v>Karmøy</v>
          </cell>
          <cell r="C23" t="str">
            <v>Rogaland</v>
          </cell>
        </row>
        <row r="24">
          <cell r="A24">
            <v>1151</v>
          </cell>
          <cell r="B24" t="str">
            <v>Utsira</v>
          </cell>
          <cell r="C24" t="str">
            <v>Rogaland</v>
          </cell>
        </row>
        <row r="25">
          <cell r="A25">
            <v>1160</v>
          </cell>
          <cell r="B25" t="str">
            <v>Vindafjord</v>
          </cell>
          <cell r="C25" t="str">
            <v>Rogaland</v>
          </cell>
        </row>
        <row r="26">
          <cell r="A26">
            <v>1505</v>
          </cell>
          <cell r="B26" t="str">
            <v>Kristiansund</v>
          </cell>
          <cell r="C26" t="str">
            <v>Møre og Romsdal</v>
          </cell>
        </row>
        <row r="27">
          <cell r="A27">
            <v>1506</v>
          </cell>
          <cell r="B27" t="str">
            <v>Molde</v>
          </cell>
          <cell r="C27" t="str">
            <v>Møre og Romsdal</v>
          </cell>
        </row>
        <row r="28">
          <cell r="A28">
            <v>1507</v>
          </cell>
          <cell r="B28" t="str">
            <v>Ålesund</v>
          </cell>
          <cell r="C28" t="str">
            <v>Møre og Romsdal</v>
          </cell>
        </row>
        <row r="29">
          <cell r="A29">
            <v>1511</v>
          </cell>
          <cell r="B29" t="str">
            <v>Vanylven</v>
          </cell>
          <cell r="C29" t="str">
            <v>Møre og Romsdal</v>
          </cell>
        </row>
        <row r="30">
          <cell r="A30">
            <v>1514</v>
          </cell>
          <cell r="B30" t="str">
            <v>Sande</v>
          </cell>
          <cell r="C30" t="str">
            <v>Møre og Romsdal</v>
          </cell>
        </row>
        <row r="31">
          <cell r="A31">
            <v>1515</v>
          </cell>
          <cell r="B31" t="str">
            <v>Herøy</v>
          </cell>
          <cell r="C31" t="str">
            <v>Møre og Romsdal</v>
          </cell>
        </row>
        <row r="32">
          <cell r="A32">
            <v>1516</v>
          </cell>
          <cell r="B32" t="str">
            <v>Ulstein</v>
          </cell>
          <cell r="C32" t="str">
            <v>Møre og Romsdal</v>
          </cell>
        </row>
        <row r="33">
          <cell r="A33">
            <v>1517</v>
          </cell>
          <cell r="B33" t="str">
            <v>Hareid</v>
          </cell>
          <cell r="C33" t="str">
            <v>Møre og Romsdal</v>
          </cell>
        </row>
        <row r="34">
          <cell r="A34">
            <v>1520</v>
          </cell>
          <cell r="B34" t="str">
            <v>Ørsta</v>
          </cell>
          <cell r="C34" t="str">
            <v>Møre og Romsdal</v>
          </cell>
        </row>
        <row r="35">
          <cell r="A35">
            <v>1525</v>
          </cell>
          <cell r="B35" t="str">
            <v>Stranda</v>
          </cell>
          <cell r="C35" t="str">
            <v>Møre og Romsdal</v>
          </cell>
        </row>
        <row r="36">
          <cell r="A36">
            <v>1528</v>
          </cell>
          <cell r="B36" t="str">
            <v>Sykkylven</v>
          </cell>
          <cell r="C36" t="str">
            <v>Møre og Romsdal</v>
          </cell>
        </row>
        <row r="37">
          <cell r="A37">
            <v>1531</v>
          </cell>
          <cell r="B37" t="str">
            <v>Sula</v>
          </cell>
          <cell r="C37" t="str">
            <v>Møre og Romsdal</v>
          </cell>
        </row>
        <row r="38">
          <cell r="A38">
            <v>1532</v>
          </cell>
          <cell r="B38" t="str">
            <v>Giske</v>
          </cell>
          <cell r="C38" t="str">
            <v>Møre og Romsdal</v>
          </cell>
        </row>
        <row r="39">
          <cell r="A39">
            <v>1535</v>
          </cell>
          <cell r="B39" t="str">
            <v>Vestnes</v>
          </cell>
          <cell r="C39" t="str">
            <v>Møre og Romsdal</v>
          </cell>
        </row>
        <row r="40">
          <cell r="A40">
            <v>1539</v>
          </cell>
          <cell r="B40" t="str">
            <v>Rauma</v>
          </cell>
          <cell r="C40" t="str">
            <v>Møre og Romsdal</v>
          </cell>
        </row>
        <row r="41">
          <cell r="A41">
            <v>1547</v>
          </cell>
          <cell r="B41" t="str">
            <v>Aukra</v>
          </cell>
          <cell r="C41" t="str">
            <v>Møre og Romsdal</v>
          </cell>
        </row>
        <row r="42">
          <cell r="A42">
            <v>1554</v>
          </cell>
          <cell r="B42" t="str">
            <v>Averøy</v>
          </cell>
          <cell r="C42" t="str">
            <v>Møre og Romsdal</v>
          </cell>
        </row>
        <row r="43">
          <cell r="A43">
            <v>1557</v>
          </cell>
          <cell r="B43" t="str">
            <v>Gjemnes</v>
          </cell>
          <cell r="C43" t="str">
            <v>Møre og Romsdal</v>
          </cell>
        </row>
        <row r="44">
          <cell r="A44">
            <v>1560</v>
          </cell>
          <cell r="B44" t="str">
            <v>Tingvoll</v>
          </cell>
          <cell r="C44" t="str">
            <v>Møre og Romsdal</v>
          </cell>
        </row>
        <row r="45">
          <cell r="A45">
            <v>1563</v>
          </cell>
          <cell r="B45" t="str">
            <v>Sunndal</v>
          </cell>
          <cell r="C45" t="str">
            <v>Møre og Romsdal</v>
          </cell>
        </row>
        <row r="46">
          <cell r="A46">
            <v>1566</v>
          </cell>
          <cell r="B46" t="str">
            <v>Surnadal</v>
          </cell>
          <cell r="C46" t="str">
            <v>Møre og Romsdal</v>
          </cell>
        </row>
        <row r="47">
          <cell r="A47">
            <v>1573</v>
          </cell>
          <cell r="B47" t="str">
            <v>Smøla</v>
          </cell>
          <cell r="C47" t="str">
            <v>Møre og Romsdal</v>
          </cell>
        </row>
        <row r="48">
          <cell r="A48">
            <v>1576</v>
          </cell>
          <cell r="B48" t="str">
            <v>Aure</v>
          </cell>
          <cell r="C48" t="str">
            <v>Møre og Romsdal</v>
          </cell>
        </row>
        <row r="49">
          <cell r="A49">
            <v>1577</v>
          </cell>
          <cell r="B49" t="str">
            <v>Volda</v>
          </cell>
          <cell r="C49" t="str">
            <v>Møre og Romsdal</v>
          </cell>
        </row>
        <row r="50">
          <cell r="A50">
            <v>1578</v>
          </cell>
          <cell r="B50" t="str">
            <v>Fjord</v>
          </cell>
          <cell r="C50" t="str">
            <v>Møre og Romsdal</v>
          </cell>
        </row>
        <row r="51">
          <cell r="A51">
            <v>1579</v>
          </cell>
          <cell r="B51" t="str">
            <v>Hustadvika</v>
          </cell>
          <cell r="C51" t="str">
            <v>Møre og Romsdal</v>
          </cell>
        </row>
        <row r="52">
          <cell r="A52">
            <v>1804</v>
          </cell>
          <cell r="B52" t="str">
            <v>Bodø</v>
          </cell>
          <cell r="C52" t="str">
            <v>Nordland</v>
          </cell>
        </row>
        <row r="53">
          <cell r="A53">
            <v>1806</v>
          </cell>
          <cell r="B53" t="str">
            <v>Narvik</v>
          </cell>
          <cell r="C53" t="str">
            <v>Nordland</v>
          </cell>
        </row>
        <row r="54">
          <cell r="A54">
            <v>1811</v>
          </cell>
          <cell r="B54" t="str">
            <v>Bindal</v>
          </cell>
          <cell r="C54" t="str">
            <v>Nordland</v>
          </cell>
        </row>
        <row r="55">
          <cell r="A55">
            <v>1812</v>
          </cell>
          <cell r="B55" t="str">
            <v>Sømna</v>
          </cell>
          <cell r="C55" t="str">
            <v>Nordland</v>
          </cell>
        </row>
        <row r="56">
          <cell r="A56">
            <v>1813</v>
          </cell>
          <cell r="B56" t="str">
            <v>Brønnøy</v>
          </cell>
          <cell r="C56" t="str">
            <v>Nordland</v>
          </cell>
        </row>
        <row r="57">
          <cell r="A57">
            <v>1815</v>
          </cell>
          <cell r="B57" t="str">
            <v>Vega</v>
          </cell>
          <cell r="C57" t="str">
            <v>Nordland</v>
          </cell>
        </row>
        <row r="58">
          <cell r="A58">
            <v>1816</v>
          </cell>
          <cell r="B58" t="str">
            <v>Vevelstad</v>
          </cell>
          <cell r="C58" t="str">
            <v>Nordland</v>
          </cell>
        </row>
        <row r="59">
          <cell r="A59">
            <v>1818</v>
          </cell>
          <cell r="B59" t="str">
            <v>Herøy</v>
          </cell>
          <cell r="C59" t="str">
            <v>Nordland</v>
          </cell>
        </row>
        <row r="60">
          <cell r="A60">
            <v>1820</v>
          </cell>
          <cell r="B60" t="str">
            <v>Alstahaug</v>
          </cell>
          <cell r="C60" t="str">
            <v>Nordland</v>
          </cell>
        </row>
        <row r="61">
          <cell r="A61">
            <v>1822</v>
          </cell>
          <cell r="B61" t="str">
            <v>Leirfjord</v>
          </cell>
          <cell r="C61" t="str">
            <v>Nordland</v>
          </cell>
        </row>
        <row r="62">
          <cell r="A62">
            <v>1824</v>
          </cell>
          <cell r="B62" t="str">
            <v>Vefsn</v>
          </cell>
          <cell r="C62" t="str">
            <v>Nordland</v>
          </cell>
        </row>
        <row r="63">
          <cell r="A63">
            <v>1825</v>
          </cell>
          <cell r="B63" t="str">
            <v>Grane</v>
          </cell>
          <cell r="C63" t="str">
            <v>Nordland</v>
          </cell>
        </row>
        <row r="64">
          <cell r="A64">
            <v>1826</v>
          </cell>
          <cell r="B64" t="str">
            <v>Hattfjelldal</v>
          </cell>
          <cell r="C64" t="str">
            <v>Nordland</v>
          </cell>
        </row>
        <row r="65">
          <cell r="A65">
            <v>1827</v>
          </cell>
          <cell r="B65" t="str">
            <v>Dønna</v>
          </cell>
          <cell r="C65" t="str">
            <v>Nordland</v>
          </cell>
        </row>
        <row r="66">
          <cell r="A66">
            <v>1828</v>
          </cell>
          <cell r="B66" t="str">
            <v>Nesna</v>
          </cell>
          <cell r="C66" t="str">
            <v>Nordland</v>
          </cell>
        </row>
        <row r="67">
          <cell r="A67">
            <v>1832</v>
          </cell>
          <cell r="B67" t="str">
            <v>Hemnes</v>
          </cell>
          <cell r="C67" t="str">
            <v>Nordland</v>
          </cell>
        </row>
        <row r="68">
          <cell r="A68">
            <v>1833</v>
          </cell>
          <cell r="B68" t="str">
            <v>Rana</v>
          </cell>
          <cell r="C68" t="str">
            <v>Nordland</v>
          </cell>
        </row>
        <row r="69">
          <cell r="A69">
            <v>1834</v>
          </cell>
          <cell r="B69" t="str">
            <v>Lurøy</v>
          </cell>
          <cell r="C69" t="str">
            <v>Nordland</v>
          </cell>
        </row>
        <row r="70">
          <cell r="A70">
            <v>1835</v>
          </cell>
          <cell r="B70" t="str">
            <v>Træna</v>
          </cell>
          <cell r="C70" t="str">
            <v>Nordland</v>
          </cell>
        </row>
        <row r="71">
          <cell r="A71">
            <v>1836</v>
          </cell>
          <cell r="B71" t="str">
            <v>Rødøy</v>
          </cell>
          <cell r="C71" t="str">
            <v>Nordland</v>
          </cell>
        </row>
        <row r="72">
          <cell r="A72">
            <v>1837</v>
          </cell>
          <cell r="B72" t="str">
            <v>Meløy</v>
          </cell>
          <cell r="C72" t="str">
            <v>Nordland</v>
          </cell>
        </row>
        <row r="73">
          <cell r="A73">
            <v>1838</v>
          </cell>
          <cell r="B73" t="str">
            <v>Gildeskål</v>
          </cell>
          <cell r="C73" t="str">
            <v>Nordland</v>
          </cell>
        </row>
        <row r="74">
          <cell r="A74">
            <v>1839</v>
          </cell>
          <cell r="B74" t="str">
            <v>Beiarn</v>
          </cell>
          <cell r="C74" t="str">
            <v>Nordland</v>
          </cell>
        </row>
        <row r="75">
          <cell r="A75">
            <v>1840</v>
          </cell>
          <cell r="B75" t="str">
            <v>Saltdal</v>
          </cell>
          <cell r="C75" t="str">
            <v>Nordland</v>
          </cell>
        </row>
        <row r="76">
          <cell r="A76">
            <v>1841</v>
          </cell>
          <cell r="B76" t="str">
            <v>Fauske-Fuossko</v>
          </cell>
          <cell r="C76" t="str">
            <v>Nordland</v>
          </cell>
        </row>
        <row r="77">
          <cell r="A77">
            <v>1845</v>
          </cell>
          <cell r="B77" t="str">
            <v>Sørfold</v>
          </cell>
          <cell r="C77" t="str">
            <v>Nordland</v>
          </cell>
        </row>
        <row r="78">
          <cell r="A78">
            <v>1848</v>
          </cell>
          <cell r="B78" t="str">
            <v>Steigen</v>
          </cell>
          <cell r="C78" t="str">
            <v>Nordland</v>
          </cell>
        </row>
        <row r="79">
          <cell r="A79">
            <v>1851</v>
          </cell>
          <cell r="B79" t="str">
            <v>Lødingen</v>
          </cell>
          <cell r="C79" t="str">
            <v>Nordland</v>
          </cell>
        </row>
        <row r="80">
          <cell r="A80">
            <v>1853</v>
          </cell>
          <cell r="B80" t="str">
            <v>Evenes</v>
          </cell>
          <cell r="C80" t="str">
            <v>Nordland</v>
          </cell>
        </row>
        <row r="81">
          <cell r="A81">
            <v>1856</v>
          </cell>
          <cell r="B81" t="str">
            <v>Røst</v>
          </cell>
          <cell r="C81" t="str">
            <v>Nordland</v>
          </cell>
        </row>
        <row r="82">
          <cell r="A82">
            <v>1857</v>
          </cell>
          <cell r="B82" t="str">
            <v>Værøy</v>
          </cell>
          <cell r="C82" t="str">
            <v>Nordland</v>
          </cell>
        </row>
        <row r="83">
          <cell r="A83">
            <v>1859</v>
          </cell>
          <cell r="B83" t="str">
            <v>Flakstad</v>
          </cell>
          <cell r="C83" t="str">
            <v>Nordland</v>
          </cell>
        </row>
        <row r="84">
          <cell r="A84">
            <v>1860</v>
          </cell>
          <cell r="B84" t="str">
            <v>Vestvågøy</v>
          </cell>
          <cell r="C84" t="str">
            <v>Nordland</v>
          </cell>
        </row>
        <row r="85">
          <cell r="A85">
            <v>1865</v>
          </cell>
          <cell r="B85" t="str">
            <v>Vågan</v>
          </cell>
          <cell r="C85" t="str">
            <v>Nordland</v>
          </cell>
        </row>
        <row r="86">
          <cell r="A86">
            <v>1866</v>
          </cell>
          <cell r="B86" t="str">
            <v>Hadsel</v>
          </cell>
          <cell r="C86" t="str">
            <v>Nordland</v>
          </cell>
        </row>
        <row r="87">
          <cell r="A87">
            <v>1867</v>
          </cell>
          <cell r="B87" t="str">
            <v>Bø</v>
          </cell>
          <cell r="C87" t="str">
            <v>Nordland</v>
          </cell>
        </row>
        <row r="88">
          <cell r="A88">
            <v>1868</v>
          </cell>
          <cell r="B88" t="str">
            <v>Øksnes</v>
          </cell>
          <cell r="C88" t="str">
            <v>Nordland</v>
          </cell>
        </row>
        <row r="89">
          <cell r="A89">
            <v>1870</v>
          </cell>
          <cell r="B89" t="str">
            <v>Sortland</v>
          </cell>
          <cell r="C89" t="str">
            <v>Nordland</v>
          </cell>
        </row>
        <row r="90">
          <cell r="A90">
            <v>1871</v>
          </cell>
          <cell r="B90" t="str">
            <v>Andøy</v>
          </cell>
          <cell r="C90" t="str">
            <v>Nordland</v>
          </cell>
        </row>
        <row r="91">
          <cell r="A91">
            <v>1874</v>
          </cell>
          <cell r="B91" t="str">
            <v>Moskenes</v>
          </cell>
          <cell r="C91" t="str">
            <v>Nordland</v>
          </cell>
        </row>
        <row r="92">
          <cell r="A92">
            <v>1875</v>
          </cell>
          <cell r="B92" t="str">
            <v>Hamarøy</v>
          </cell>
          <cell r="C92" t="str">
            <v>Nordland</v>
          </cell>
        </row>
        <row r="93">
          <cell r="A93">
            <v>3001</v>
          </cell>
          <cell r="B93" t="str">
            <v>Halden</v>
          </cell>
          <cell r="C93" t="str">
            <v>Viken</v>
          </cell>
        </row>
        <row r="94">
          <cell r="A94">
            <v>3002</v>
          </cell>
          <cell r="B94" t="str">
            <v>Moss</v>
          </cell>
          <cell r="C94" t="str">
            <v>Viken</v>
          </cell>
        </row>
        <row r="95">
          <cell r="A95">
            <v>3003</v>
          </cell>
          <cell r="B95" t="str">
            <v>Sarpsborg</v>
          </cell>
          <cell r="C95" t="str">
            <v>Viken</v>
          </cell>
        </row>
        <row r="96">
          <cell r="A96">
            <v>3004</v>
          </cell>
          <cell r="B96" t="str">
            <v>Fredrikstad</v>
          </cell>
          <cell r="C96" t="str">
            <v>Viken</v>
          </cell>
        </row>
        <row r="97">
          <cell r="A97">
            <v>3005</v>
          </cell>
          <cell r="B97" t="str">
            <v>Drammen</v>
          </cell>
          <cell r="C97" t="str">
            <v>Viken</v>
          </cell>
        </row>
        <row r="98">
          <cell r="A98">
            <v>3006</v>
          </cell>
          <cell r="B98" t="str">
            <v>Kongsberg</v>
          </cell>
          <cell r="C98" t="str">
            <v>Viken</v>
          </cell>
        </row>
        <row r="99">
          <cell r="A99">
            <v>3007</v>
          </cell>
          <cell r="B99" t="str">
            <v>Ringerike</v>
          </cell>
          <cell r="C99" t="str">
            <v>Viken</v>
          </cell>
        </row>
        <row r="100">
          <cell r="A100">
            <v>3011</v>
          </cell>
          <cell r="B100" t="str">
            <v>Hvaler</v>
          </cell>
          <cell r="C100" t="str">
            <v>Viken</v>
          </cell>
        </row>
        <row r="101">
          <cell r="A101">
            <v>3012</v>
          </cell>
          <cell r="B101" t="str">
            <v>Aremark</v>
          </cell>
          <cell r="C101" t="str">
            <v>Viken</v>
          </cell>
        </row>
        <row r="102">
          <cell r="A102">
            <v>3013</v>
          </cell>
          <cell r="B102" t="str">
            <v>Marker</v>
          </cell>
          <cell r="C102" t="str">
            <v>Viken</v>
          </cell>
        </row>
        <row r="103">
          <cell r="A103">
            <v>3014</v>
          </cell>
          <cell r="B103" t="str">
            <v>Indre Østfold</v>
          </cell>
          <cell r="C103" t="str">
            <v>Viken</v>
          </cell>
        </row>
        <row r="104">
          <cell r="A104">
            <v>3015</v>
          </cell>
          <cell r="B104" t="str">
            <v>Skiptvet</v>
          </cell>
          <cell r="C104" t="str">
            <v>Viken</v>
          </cell>
        </row>
        <row r="105">
          <cell r="A105">
            <v>3016</v>
          </cell>
          <cell r="B105" t="str">
            <v>Rakkestad</v>
          </cell>
          <cell r="C105" t="str">
            <v>Viken</v>
          </cell>
        </row>
        <row r="106">
          <cell r="A106">
            <v>3017</v>
          </cell>
          <cell r="B106" t="str">
            <v>Råde</v>
          </cell>
          <cell r="C106" t="str">
            <v>Viken</v>
          </cell>
        </row>
        <row r="107">
          <cell r="A107">
            <v>3018</v>
          </cell>
          <cell r="B107" t="str">
            <v>Våler (Østf.)</v>
          </cell>
          <cell r="C107" t="str">
            <v>Viken</v>
          </cell>
        </row>
        <row r="108">
          <cell r="A108">
            <v>3019</v>
          </cell>
          <cell r="B108" t="str">
            <v>Vestby</v>
          </cell>
          <cell r="C108" t="str">
            <v>Viken</v>
          </cell>
        </row>
        <row r="109">
          <cell r="A109">
            <v>3020</v>
          </cell>
          <cell r="B109" t="str">
            <v>Nordre Follo</v>
          </cell>
          <cell r="C109" t="str">
            <v>Viken</v>
          </cell>
        </row>
        <row r="110">
          <cell r="A110">
            <v>3021</v>
          </cell>
          <cell r="B110" t="str">
            <v>Ås</v>
          </cell>
          <cell r="C110" t="str">
            <v>Viken</v>
          </cell>
        </row>
        <row r="111">
          <cell r="A111">
            <v>3022</v>
          </cell>
          <cell r="B111" t="str">
            <v>Frogn</v>
          </cell>
          <cell r="C111" t="str">
            <v>Viken</v>
          </cell>
        </row>
        <row r="112">
          <cell r="A112">
            <v>3023</v>
          </cell>
          <cell r="B112" t="str">
            <v>Nesodden</v>
          </cell>
          <cell r="C112" t="str">
            <v>Viken</v>
          </cell>
        </row>
        <row r="113">
          <cell r="A113">
            <v>3024</v>
          </cell>
          <cell r="B113" t="str">
            <v>Bærum</v>
          </cell>
          <cell r="C113" t="str">
            <v>Viken</v>
          </cell>
        </row>
        <row r="114">
          <cell r="A114">
            <v>3025</v>
          </cell>
          <cell r="B114" t="str">
            <v>Asker</v>
          </cell>
          <cell r="C114" t="str">
            <v>Viken</v>
          </cell>
        </row>
        <row r="115">
          <cell r="A115">
            <v>3026</v>
          </cell>
          <cell r="B115" t="str">
            <v>Aurskog-Høland</v>
          </cell>
          <cell r="C115" t="str">
            <v>Viken</v>
          </cell>
        </row>
        <row r="116">
          <cell r="A116">
            <v>3027</v>
          </cell>
          <cell r="B116" t="str">
            <v>Rælingen</v>
          </cell>
          <cell r="C116" t="str">
            <v>Viken</v>
          </cell>
        </row>
        <row r="117">
          <cell r="A117">
            <v>3028</v>
          </cell>
          <cell r="B117" t="str">
            <v>Enebakk</v>
          </cell>
          <cell r="C117" t="str">
            <v>Viken</v>
          </cell>
        </row>
        <row r="118">
          <cell r="A118">
            <v>3029</v>
          </cell>
          <cell r="B118" t="str">
            <v>Lørenskog</v>
          </cell>
          <cell r="C118" t="str">
            <v>Viken</v>
          </cell>
        </row>
        <row r="119">
          <cell r="A119">
            <v>3030</v>
          </cell>
          <cell r="B119" t="str">
            <v>Lillestrøm</v>
          </cell>
          <cell r="C119" t="str">
            <v>Viken</v>
          </cell>
        </row>
        <row r="120">
          <cell r="A120">
            <v>3031</v>
          </cell>
          <cell r="B120" t="str">
            <v>Nittedal</v>
          </cell>
          <cell r="C120" t="str">
            <v>Viken</v>
          </cell>
        </row>
        <row r="121">
          <cell r="A121">
            <v>3032</v>
          </cell>
          <cell r="B121" t="str">
            <v>Gjerdrum</v>
          </cell>
          <cell r="C121" t="str">
            <v>Viken</v>
          </cell>
        </row>
        <row r="122">
          <cell r="A122">
            <v>3033</v>
          </cell>
          <cell r="B122" t="str">
            <v>Ullensaker</v>
          </cell>
          <cell r="C122" t="str">
            <v>Viken</v>
          </cell>
        </row>
        <row r="123">
          <cell r="A123">
            <v>3034</v>
          </cell>
          <cell r="B123" t="str">
            <v>Nes</v>
          </cell>
          <cell r="C123" t="str">
            <v>Viken</v>
          </cell>
        </row>
        <row r="124">
          <cell r="A124">
            <v>3035</v>
          </cell>
          <cell r="B124" t="str">
            <v>Eidsvoll</v>
          </cell>
          <cell r="C124" t="str">
            <v>Viken</v>
          </cell>
        </row>
        <row r="125">
          <cell r="A125">
            <v>3036</v>
          </cell>
          <cell r="B125" t="str">
            <v>Nannestad</v>
          </cell>
          <cell r="C125" t="str">
            <v>Viken</v>
          </cell>
        </row>
        <row r="126">
          <cell r="A126">
            <v>3037</v>
          </cell>
          <cell r="B126" t="str">
            <v>Hurdal</v>
          </cell>
          <cell r="C126" t="str">
            <v>Viken</v>
          </cell>
        </row>
        <row r="127">
          <cell r="A127">
            <v>3038</v>
          </cell>
          <cell r="B127" t="str">
            <v>Hole</v>
          </cell>
          <cell r="C127" t="str">
            <v>Viken</v>
          </cell>
        </row>
        <row r="128">
          <cell r="A128">
            <v>3039</v>
          </cell>
          <cell r="B128" t="str">
            <v>Flå</v>
          </cell>
          <cell r="C128" t="str">
            <v>Viken</v>
          </cell>
        </row>
        <row r="129">
          <cell r="A129">
            <v>3040</v>
          </cell>
          <cell r="B129" t="str">
            <v>Nesbyen</v>
          </cell>
          <cell r="C129" t="str">
            <v>Viken</v>
          </cell>
        </row>
        <row r="130">
          <cell r="A130">
            <v>3041</v>
          </cell>
          <cell r="B130" t="str">
            <v>Gol</v>
          </cell>
          <cell r="C130" t="str">
            <v>Viken</v>
          </cell>
        </row>
        <row r="131">
          <cell r="A131">
            <v>3042</v>
          </cell>
          <cell r="B131" t="str">
            <v>Hemsedal</v>
          </cell>
          <cell r="C131" t="str">
            <v>Viken</v>
          </cell>
        </row>
        <row r="132">
          <cell r="A132">
            <v>3043</v>
          </cell>
          <cell r="B132" t="str">
            <v>Ål</v>
          </cell>
          <cell r="C132" t="str">
            <v>Viken</v>
          </cell>
        </row>
        <row r="133">
          <cell r="A133">
            <v>3044</v>
          </cell>
          <cell r="B133" t="str">
            <v>Hol</v>
          </cell>
          <cell r="C133" t="str">
            <v>Viken</v>
          </cell>
        </row>
        <row r="134">
          <cell r="A134">
            <v>3045</v>
          </cell>
          <cell r="B134" t="str">
            <v>Sigdal</v>
          </cell>
          <cell r="C134" t="str">
            <v>Viken</v>
          </cell>
        </row>
        <row r="135">
          <cell r="A135">
            <v>3046</v>
          </cell>
          <cell r="B135" t="str">
            <v>Krødsherad</v>
          </cell>
          <cell r="C135" t="str">
            <v>Viken</v>
          </cell>
        </row>
        <row r="136">
          <cell r="A136">
            <v>3047</v>
          </cell>
          <cell r="B136" t="str">
            <v>Modum</v>
          </cell>
          <cell r="C136" t="str">
            <v>Viken</v>
          </cell>
        </row>
        <row r="137">
          <cell r="A137">
            <v>3048</v>
          </cell>
          <cell r="B137" t="str">
            <v>Øvre Eiker</v>
          </cell>
          <cell r="C137" t="str">
            <v>Viken</v>
          </cell>
        </row>
        <row r="138">
          <cell r="A138">
            <v>3049</v>
          </cell>
          <cell r="B138" t="str">
            <v>Lier</v>
          </cell>
          <cell r="C138" t="str">
            <v>Viken</v>
          </cell>
        </row>
        <row r="139">
          <cell r="A139">
            <v>3050</v>
          </cell>
          <cell r="B139" t="str">
            <v>Flesberg</v>
          </cell>
          <cell r="C139" t="str">
            <v>Viken</v>
          </cell>
        </row>
        <row r="140">
          <cell r="A140">
            <v>3051</v>
          </cell>
          <cell r="B140" t="str">
            <v>Rollag</v>
          </cell>
          <cell r="C140" t="str">
            <v>Viken</v>
          </cell>
        </row>
        <row r="141">
          <cell r="A141">
            <v>3052</v>
          </cell>
          <cell r="B141" t="str">
            <v>Nore og Uvdal</v>
          </cell>
          <cell r="C141" t="str">
            <v>Viken</v>
          </cell>
        </row>
        <row r="142">
          <cell r="A142">
            <v>3053</v>
          </cell>
          <cell r="B142" t="str">
            <v>Jevnaker</v>
          </cell>
          <cell r="C142" t="str">
            <v>Viken</v>
          </cell>
        </row>
        <row r="143">
          <cell r="A143">
            <v>3054</v>
          </cell>
          <cell r="B143" t="str">
            <v>Lunner</v>
          </cell>
          <cell r="C143" t="str">
            <v>Viken</v>
          </cell>
        </row>
        <row r="144">
          <cell r="A144">
            <v>3401</v>
          </cell>
          <cell r="B144" t="str">
            <v>Kongsvinger</v>
          </cell>
          <cell r="C144" t="str">
            <v>Innlandet</v>
          </cell>
        </row>
        <row r="145">
          <cell r="A145">
            <v>3403</v>
          </cell>
          <cell r="B145" t="str">
            <v>Hamar</v>
          </cell>
          <cell r="C145" t="str">
            <v>Innlandet</v>
          </cell>
        </row>
        <row r="146">
          <cell r="A146">
            <v>3405</v>
          </cell>
          <cell r="B146" t="str">
            <v>Lillehammer</v>
          </cell>
          <cell r="C146" t="str">
            <v>Innlandet</v>
          </cell>
        </row>
        <row r="147">
          <cell r="A147">
            <v>3407</v>
          </cell>
          <cell r="B147" t="str">
            <v>Gjøvik</v>
          </cell>
          <cell r="C147" t="str">
            <v>Innlandet</v>
          </cell>
        </row>
        <row r="148">
          <cell r="A148">
            <v>3411</v>
          </cell>
          <cell r="B148" t="str">
            <v>Ringsaker</v>
          </cell>
          <cell r="C148" t="str">
            <v>Innlandet</v>
          </cell>
        </row>
        <row r="149">
          <cell r="A149">
            <v>3412</v>
          </cell>
          <cell r="B149" t="str">
            <v>Løten</v>
          </cell>
          <cell r="C149" t="str">
            <v>Innlandet</v>
          </cell>
        </row>
        <row r="150">
          <cell r="A150">
            <v>3413</v>
          </cell>
          <cell r="B150" t="str">
            <v>Stange</v>
          </cell>
          <cell r="C150" t="str">
            <v>Innlandet</v>
          </cell>
        </row>
        <row r="151">
          <cell r="A151">
            <v>3414</v>
          </cell>
          <cell r="B151" t="str">
            <v>Nord-Odal</v>
          </cell>
          <cell r="C151" t="str">
            <v>Innlandet</v>
          </cell>
        </row>
        <row r="152">
          <cell r="A152">
            <v>3415</v>
          </cell>
          <cell r="B152" t="str">
            <v>Sør-Odal</v>
          </cell>
          <cell r="C152" t="str">
            <v>Innlandet</v>
          </cell>
        </row>
        <row r="153">
          <cell r="A153">
            <v>3416</v>
          </cell>
          <cell r="B153" t="str">
            <v>Eidskog</v>
          </cell>
          <cell r="C153" t="str">
            <v>Innlandet</v>
          </cell>
        </row>
        <row r="154">
          <cell r="A154">
            <v>3417</v>
          </cell>
          <cell r="B154" t="str">
            <v>Grue</v>
          </cell>
          <cell r="C154" t="str">
            <v>Innlandet</v>
          </cell>
        </row>
        <row r="155">
          <cell r="A155">
            <v>3418</v>
          </cell>
          <cell r="B155" t="str">
            <v>Åsnes</v>
          </cell>
          <cell r="C155" t="str">
            <v>Innlandet</v>
          </cell>
        </row>
        <row r="156">
          <cell r="A156">
            <v>3419</v>
          </cell>
          <cell r="B156" t="str">
            <v>Våler (Hedm.)</v>
          </cell>
          <cell r="C156" t="str">
            <v>Innlandet</v>
          </cell>
        </row>
        <row r="157">
          <cell r="A157">
            <v>3420</v>
          </cell>
          <cell r="B157" t="str">
            <v>Elverum</v>
          </cell>
          <cell r="C157" t="str">
            <v>Innlandet</v>
          </cell>
        </row>
        <row r="158">
          <cell r="A158">
            <v>3421</v>
          </cell>
          <cell r="B158" t="str">
            <v>Trysil</v>
          </cell>
          <cell r="C158" t="str">
            <v>Innlandet</v>
          </cell>
        </row>
        <row r="159">
          <cell r="A159">
            <v>3422</v>
          </cell>
          <cell r="B159" t="str">
            <v>Åmot</v>
          </cell>
          <cell r="C159" t="str">
            <v>Innlandet</v>
          </cell>
        </row>
        <row r="160">
          <cell r="A160">
            <v>3423</v>
          </cell>
          <cell r="B160" t="str">
            <v>Stor-Elvdal</v>
          </cell>
          <cell r="C160" t="str">
            <v>Innlandet</v>
          </cell>
        </row>
        <row r="161">
          <cell r="A161">
            <v>3424</v>
          </cell>
          <cell r="B161" t="str">
            <v>Rendalen</v>
          </cell>
          <cell r="C161" t="str">
            <v>Innlandet</v>
          </cell>
        </row>
        <row r="162">
          <cell r="A162">
            <v>3425</v>
          </cell>
          <cell r="B162" t="str">
            <v>Engerdal</v>
          </cell>
          <cell r="C162" t="str">
            <v>Innlandet</v>
          </cell>
        </row>
        <row r="163">
          <cell r="A163">
            <v>3426</v>
          </cell>
          <cell r="B163" t="str">
            <v>Tolga</v>
          </cell>
          <cell r="C163" t="str">
            <v>Innlandet</v>
          </cell>
        </row>
        <row r="164">
          <cell r="A164">
            <v>3427</v>
          </cell>
          <cell r="B164" t="str">
            <v>Tynset</v>
          </cell>
          <cell r="C164" t="str">
            <v>Innlandet</v>
          </cell>
        </row>
        <row r="165">
          <cell r="A165">
            <v>3428</v>
          </cell>
          <cell r="B165" t="str">
            <v>Alvdal</v>
          </cell>
          <cell r="C165" t="str">
            <v>Innlandet</v>
          </cell>
        </row>
        <row r="166">
          <cell r="A166">
            <v>3429</v>
          </cell>
          <cell r="B166" t="str">
            <v>Folldal</v>
          </cell>
          <cell r="C166" t="str">
            <v>Innlandet</v>
          </cell>
        </row>
        <row r="167">
          <cell r="A167">
            <v>3430</v>
          </cell>
          <cell r="B167" t="str">
            <v>Os</v>
          </cell>
          <cell r="C167" t="str">
            <v>Innlandet</v>
          </cell>
        </row>
        <row r="168">
          <cell r="A168">
            <v>3431</v>
          </cell>
          <cell r="B168" t="str">
            <v>Dovre</v>
          </cell>
          <cell r="C168" t="str">
            <v>Innlandet</v>
          </cell>
        </row>
        <row r="169">
          <cell r="A169">
            <v>3432</v>
          </cell>
          <cell r="B169" t="str">
            <v>Lesja</v>
          </cell>
          <cell r="C169" t="str">
            <v>Innlandet</v>
          </cell>
        </row>
        <row r="170">
          <cell r="A170">
            <v>3433</v>
          </cell>
          <cell r="B170" t="str">
            <v>Skjåk</v>
          </cell>
          <cell r="C170" t="str">
            <v>Innlandet</v>
          </cell>
        </row>
        <row r="171">
          <cell r="A171">
            <v>3434</v>
          </cell>
          <cell r="B171" t="str">
            <v>Lom</v>
          </cell>
          <cell r="C171" t="str">
            <v>Innlandet</v>
          </cell>
        </row>
        <row r="172">
          <cell r="A172">
            <v>3435</v>
          </cell>
          <cell r="B172" t="str">
            <v>Vågå</v>
          </cell>
          <cell r="C172" t="str">
            <v>Innlandet</v>
          </cell>
        </row>
        <row r="173">
          <cell r="A173">
            <v>3436</v>
          </cell>
          <cell r="B173" t="str">
            <v>Nord-Fron</v>
          </cell>
          <cell r="C173" t="str">
            <v>Innlandet</v>
          </cell>
        </row>
        <row r="174">
          <cell r="A174">
            <v>3437</v>
          </cell>
          <cell r="B174" t="str">
            <v>Sel</v>
          </cell>
          <cell r="C174" t="str">
            <v>Innlandet</v>
          </cell>
        </row>
        <row r="175">
          <cell r="A175">
            <v>3438</v>
          </cell>
          <cell r="B175" t="str">
            <v>Sør-Fron</v>
          </cell>
          <cell r="C175" t="str">
            <v>Innlandet</v>
          </cell>
        </row>
        <row r="176">
          <cell r="A176">
            <v>3439</v>
          </cell>
          <cell r="B176" t="str">
            <v>Ringebu</v>
          </cell>
          <cell r="C176" t="str">
            <v>Innlandet</v>
          </cell>
        </row>
        <row r="177">
          <cell r="A177">
            <v>3440</v>
          </cell>
          <cell r="B177" t="str">
            <v>Øyer</v>
          </cell>
          <cell r="C177" t="str">
            <v>Innlandet</v>
          </cell>
        </row>
        <row r="178">
          <cell r="A178">
            <v>3441</v>
          </cell>
          <cell r="B178" t="str">
            <v>Gausdal</v>
          </cell>
          <cell r="C178" t="str">
            <v>Innlandet</v>
          </cell>
        </row>
        <row r="179">
          <cell r="A179">
            <v>3442</v>
          </cell>
          <cell r="B179" t="str">
            <v>Østre Toten</v>
          </cell>
          <cell r="C179" t="str">
            <v>Innlandet</v>
          </cell>
        </row>
        <row r="180">
          <cell r="A180">
            <v>3443</v>
          </cell>
          <cell r="B180" t="str">
            <v>Vestre Toten</v>
          </cell>
          <cell r="C180" t="str">
            <v>Innlandet</v>
          </cell>
        </row>
        <row r="181">
          <cell r="A181">
            <v>3446</v>
          </cell>
          <cell r="B181" t="str">
            <v>Gran</v>
          </cell>
          <cell r="C181" t="str">
            <v>Innlandet</v>
          </cell>
        </row>
        <row r="182">
          <cell r="A182">
            <v>3447</v>
          </cell>
          <cell r="B182" t="str">
            <v>Søndre Land</v>
          </cell>
          <cell r="C182" t="str">
            <v>Innlandet</v>
          </cell>
        </row>
        <row r="183">
          <cell r="A183">
            <v>3448</v>
          </cell>
          <cell r="B183" t="str">
            <v>Nordre Land</v>
          </cell>
          <cell r="C183" t="str">
            <v>Innlandet</v>
          </cell>
        </row>
        <row r="184">
          <cell r="A184">
            <v>3449</v>
          </cell>
          <cell r="B184" t="str">
            <v>Sør-Aurdal</v>
          </cell>
          <cell r="C184" t="str">
            <v>Innlandet</v>
          </cell>
        </row>
        <row r="185">
          <cell r="A185">
            <v>3450</v>
          </cell>
          <cell r="B185" t="str">
            <v>Etnedal</v>
          </cell>
          <cell r="C185" t="str">
            <v>Innlandet</v>
          </cell>
        </row>
        <row r="186">
          <cell r="A186">
            <v>3451</v>
          </cell>
          <cell r="B186" t="str">
            <v>Nord-Aurdal</v>
          </cell>
          <cell r="C186" t="str">
            <v>Innlandet</v>
          </cell>
        </row>
        <row r="187">
          <cell r="A187">
            <v>3452</v>
          </cell>
          <cell r="B187" t="str">
            <v>Vestre Slidre</v>
          </cell>
          <cell r="C187" t="str">
            <v>Innlandet</v>
          </cell>
        </row>
        <row r="188">
          <cell r="A188">
            <v>3453</v>
          </cell>
          <cell r="B188" t="str">
            <v>Øystre Slidre</v>
          </cell>
          <cell r="C188" t="str">
            <v>Innlandet</v>
          </cell>
        </row>
        <row r="189">
          <cell r="A189">
            <v>3454</v>
          </cell>
          <cell r="B189" t="str">
            <v>Vang</v>
          </cell>
          <cell r="C189" t="str">
            <v>Innlandet</v>
          </cell>
        </row>
        <row r="190">
          <cell r="A190">
            <v>3801</v>
          </cell>
          <cell r="B190" t="str">
            <v>Horten</v>
          </cell>
          <cell r="C190" t="str">
            <v>Vestfold og Telemark</v>
          </cell>
        </row>
        <row r="191">
          <cell r="A191">
            <v>3802</v>
          </cell>
          <cell r="B191" t="str">
            <v>Holmestrand</v>
          </cell>
          <cell r="C191" t="str">
            <v>Vestfold og Telemark</v>
          </cell>
        </row>
        <row r="192">
          <cell r="A192">
            <v>3803</v>
          </cell>
          <cell r="B192" t="str">
            <v>Tønsberg</v>
          </cell>
          <cell r="C192" t="str">
            <v>Vestfold og Telemark</v>
          </cell>
        </row>
        <row r="193">
          <cell r="A193">
            <v>3804</v>
          </cell>
          <cell r="B193" t="str">
            <v>Sandefjord</v>
          </cell>
          <cell r="C193" t="str">
            <v>Vestfold og Telemark</v>
          </cell>
        </row>
        <row r="194">
          <cell r="A194">
            <v>3805</v>
          </cell>
          <cell r="B194" t="str">
            <v>Larvik</v>
          </cell>
          <cell r="C194" t="str">
            <v>Vestfold og Telemark</v>
          </cell>
        </row>
        <row r="195">
          <cell r="A195">
            <v>3806</v>
          </cell>
          <cell r="B195" t="str">
            <v>Porsgrunn</v>
          </cell>
          <cell r="C195" t="str">
            <v>Vestfold og Telemark</v>
          </cell>
        </row>
        <row r="196">
          <cell r="A196">
            <v>3807</v>
          </cell>
          <cell r="B196" t="str">
            <v>Skien</v>
          </cell>
          <cell r="C196" t="str">
            <v>Vestfold og Telemark</v>
          </cell>
        </row>
        <row r="197">
          <cell r="A197">
            <v>3808</v>
          </cell>
          <cell r="B197" t="str">
            <v>Notodden</v>
          </cell>
          <cell r="C197" t="str">
            <v>Vestfold og Telemark</v>
          </cell>
        </row>
        <row r="198">
          <cell r="A198">
            <v>3811</v>
          </cell>
          <cell r="B198" t="str">
            <v>Færder</v>
          </cell>
          <cell r="C198" t="str">
            <v>Vestfold og Telemark</v>
          </cell>
        </row>
        <row r="199">
          <cell r="A199">
            <v>3812</v>
          </cell>
          <cell r="B199" t="str">
            <v>Siljan</v>
          </cell>
          <cell r="C199" t="str">
            <v>Vestfold og Telemark</v>
          </cell>
        </row>
        <row r="200">
          <cell r="A200">
            <v>3813</v>
          </cell>
          <cell r="B200" t="str">
            <v>Bamble</v>
          </cell>
          <cell r="C200" t="str">
            <v>Vestfold og Telemark</v>
          </cell>
        </row>
        <row r="201">
          <cell r="A201">
            <v>3814</v>
          </cell>
          <cell r="B201" t="str">
            <v>Kragerø</v>
          </cell>
          <cell r="C201" t="str">
            <v>Vestfold og Telemark</v>
          </cell>
        </row>
        <row r="202">
          <cell r="A202">
            <v>3815</v>
          </cell>
          <cell r="B202" t="str">
            <v>Drangedal</v>
          </cell>
          <cell r="C202" t="str">
            <v>Vestfold og Telemark</v>
          </cell>
        </row>
        <row r="203">
          <cell r="A203">
            <v>3816</v>
          </cell>
          <cell r="B203" t="str">
            <v>Nome</v>
          </cell>
          <cell r="C203" t="str">
            <v>Vestfold og Telemark</v>
          </cell>
        </row>
        <row r="204">
          <cell r="A204">
            <v>3817</v>
          </cell>
          <cell r="B204" t="str">
            <v>Midt-Telemark</v>
          </cell>
          <cell r="C204" t="str">
            <v>Vestfold og Telemark</v>
          </cell>
        </row>
        <row r="205">
          <cell r="A205">
            <v>3818</v>
          </cell>
          <cell r="B205" t="str">
            <v>Tinn</v>
          </cell>
          <cell r="C205" t="str">
            <v>Vestfold og Telemark</v>
          </cell>
        </row>
        <row r="206">
          <cell r="A206">
            <v>3819</v>
          </cell>
          <cell r="B206" t="str">
            <v>Hjartdal</v>
          </cell>
          <cell r="C206" t="str">
            <v>Vestfold og Telemark</v>
          </cell>
        </row>
        <row r="207">
          <cell r="A207">
            <v>3820</v>
          </cell>
          <cell r="B207" t="str">
            <v>Seljord</v>
          </cell>
          <cell r="C207" t="str">
            <v>Vestfold og Telemark</v>
          </cell>
        </row>
        <row r="208">
          <cell r="A208">
            <v>3821</v>
          </cell>
          <cell r="B208" t="str">
            <v>Kviteseid</v>
          </cell>
          <cell r="C208" t="str">
            <v>Vestfold og Telemark</v>
          </cell>
        </row>
        <row r="209">
          <cell r="A209">
            <v>3822</v>
          </cell>
          <cell r="B209" t="str">
            <v>Nissedal</v>
          </cell>
          <cell r="C209" t="str">
            <v>Vestfold og Telemark</v>
          </cell>
        </row>
        <row r="210">
          <cell r="A210">
            <v>3823</v>
          </cell>
          <cell r="B210" t="str">
            <v>Fyresdal</v>
          </cell>
          <cell r="C210" t="str">
            <v>Vestfold og Telemark</v>
          </cell>
        </row>
        <row r="211">
          <cell r="A211">
            <v>3824</v>
          </cell>
          <cell r="B211" t="str">
            <v>Tokke</v>
          </cell>
          <cell r="C211" t="str">
            <v>Vestfold og Telemark</v>
          </cell>
        </row>
        <row r="212">
          <cell r="A212">
            <v>3825</v>
          </cell>
          <cell r="B212" t="str">
            <v>Vinje</v>
          </cell>
          <cell r="C212" t="str">
            <v>Vestfold og Telemark</v>
          </cell>
        </row>
        <row r="213">
          <cell r="A213">
            <v>4201</v>
          </cell>
          <cell r="B213" t="str">
            <v>Risør</v>
          </cell>
          <cell r="C213" t="str">
            <v>Agder</v>
          </cell>
        </row>
        <row r="214">
          <cell r="A214">
            <v>4202</v>
          </cell>
          <cell r="B214" t="str">
            <v>Grimstad</v>
          </cell>
          <cell r="C214" t="str">
            <v>Agder</v>
          </cell>
        </row>
        <row r="215">
          <cell r="A215">
            <v>4203</v>
          </cell>
          <cell r="B215" t="str">
            <v>Arendal</v>
          </cell>
          <cell r="C215" t="str">
            <v>Agder</v>
          </cell>
        </row>
        <row r="216">
          <cell r="A216">
            <v>4204</v>
          </cell>
          <cell r="B216" t="str">
            <v>Kristiansand</v>
          </cell>
          <cell r="C216" t="str">
            <v>Agder</v>
          </cell>
        </row>
        <row r="217">
          <cell r="A217">
            <v>4205</v>
          </cell>
          <cell r="B217" t="str">
            <v>Lindesnes</v>
          </cell>
          <cell r="C217" t="str">
            <v>Agder</v>
          </cell>
        </row>
        <row r="218">
          <cell r="A218">
            <v>4206</v>
          </cell>
          <cell r="B218" t="str">
            <v>Farsund</v>
          </cell>
          <cell r="C218" t="str">
            <v>Agder</v>
          </cell>
        </row>
        <row r="219">
          <cell r="A219">
            <v>4207</v>
          </cell>
          <cell r="B219" t="str">
            <v>Flekkefjord</v>
          </cell>
          <cell r="C219" t="str">
            <v>Agder</v>
          </cell>
        </row>
        <row r="220">
          <cell r="A220">
            <v>4211</v>
          </cell>
          <cell r="B220" t="str">
            <v>Gjerstad</v>
          </cell>
          <cell r="C220" t="str">
            <v>Agder</v>
          </cell>
        </row>
        <row r="221">
          <cell r="A221">
            <v>4212</v>
          </cell>
          <cell r="B221" t="str">
            <v>Vegårshei</v>
          </cell>
          <cell r="C221" t="str">
            <v>Agder</v>
          </cell>
        </row>
        <row r="222">
          <cell r="A222">
            <v>4213</v>
          </cell>
          <cell r="B222" t="str">
            <v>Tvedestrand</v>
          </cell>
          <cell r="C222" t="str">
            <v>Agder</v>
          </cell>
        </row>
        <row r="223">
          <cell r="A223">
            <v>4214</v>
          </cell>
          <cell r="B223" t="str">
            <v>Froland</v>
          </cell>
          <cell r="C223" t="str">
            <v>Agder</v>
          </cell>
        </row>
        <row r="224">
          <cell r="A224">
            <v>4215</v>
          </cell>
          <cell r="B224" t="str">
            <v>Lillesand</v>
          </cell>
          <cell r="C224" t="str">
            <v>Agder</v>
          </cell>
        </row>
        <row r="225">
          <cell r="A225">
            <v>4216</v>
          </cell>
          <cell r="B225" t="str">
            <v>Birkenes</v>
          </cell>
          <cell r="C225" t="str">
            <v>Agder</v>
          </cell>
        </row>
        <row r="226">
          <cell r="A226">
            <v>4217</v>
          </cell>
          <cell r="B226" t="str">
            <v>Åmli</v>
          </cell>
          <cell r="C226" t="str">
            <v>Agder</v>
          </cell>
        </row>
        <row r="227">
          <cell r="A227">
            <v>4218</v>
          </cell>
          <cell r="B227" t="str">
            <v>Iveland</v>
          </cell>
          <cell r="C227" t="str">
            <v>Agder</v>
          </cell>
        </row>
        <row r="228">
          <cell r="A228">
            <v>4219</v>
          </cell>
          <cell r="B228" t="str">
            <v>Evje og Hornnes</v>
          </cell>
          <cell r="C228" t="str">
            <v>Agder</v>
          </cell>
        </row>
        <row r="229">
          <cell r="A229">
            <v>4220</v>
          </cell>
          <cell r="B229" t="str">
            <v>Bygland</v>
          </cell>
          <cell r="C229" t="str">
            <v>Agder</v>
          </cell>
        </row>
        <row r="230">
          <cell r="A230">
            <v>4221</v>
          </cell>
          <cell r="B230" t="str">
            <v>Valle</v>
          </cell>
          <cell r="C230" t="str">
            <v>Agder</v>
          </cell>
        </row>
        <row r="231">
          <cell r="A231">
            <v>4222</v>
          </cell>
          <cell r="B231" t="str">
            <v>Bykle</v>
          </cell>
          <cell r="C231" t="str">
            <v>Agder</v>
          </cell>
        </row>
        <row r="232">
          <cell r="A232">
            <v>4223</v>
          </cell>
          <cell r="B232" t="str">
            <v>Vennesla</v>
          </cell>
          <cell r="C232" t="str">
            <v>Agder</v>
          </cell>
        </row>
        <row r="233">
          <cell r="A233">
            <v>4224</v>
          </cell>
          <cell r="B233" t="str">
            <v>Åseral</v>
          </cell>
          <cell r="C233" t="str">
            <v>Agder</v>
          </cell>
        </row>
        <row r="234">
          <cell r="A234">
            <v>4225</v>
          </cell>
          <cell r="B234" t="str">
            <v>Lyngdal</v>
          </cell>
          <cell r="C234" t="str">
            <v>Agder</v>
          </cell>
        </row>
        <row r="235">
          <cell r="A235">
            <v>4226</v>
          </cell>
          <cell r="B235" t="str">
            <v>Hægebostad</v>
          </cell>
          <cell r="C235" t="str">
            <v>Agder</v>
          </cell>
        </row>
        <row r="236">
          <cell r="A236">
            <v>4227</v>
          </cell>
          <cell r="B236" t="str">
            <v>Kvinesdal</v>
          </cell>
          <cell r="C236" t="str">
            <v>Agder</v>
          </cell>
        </row>
        <row r="237">
          <cell r="A237">
            <v>4228</v>
          </cell>
          <cell r="B237" t="str">
            <v>Sirdal</v>
          </cell>
          <cell r="C237" t="str">
            <v>Agder</v>
          </cell>
        </row>
        <row r="238">
          <cell r="A238">
            <v>4601</v>
          </cell>
          <cell r="B238" t="str">
            <v>Bergen</v>
          </cell>
          <cell r="C238" t="str">
            <v>Vestland</v>
          </cell>
        </row>
        <row r="239">
          <cell r="A239">
            <v>4602</v>
          </cell>
          <cell r="B239" t="str">
            <v>Kinn</v>
          </cell>
          <cell r="C239" t="str">
            <v>Vestland</v>
          </cell>
        </row>
        <row r="240">
          <cell r="A240">
            <v>4611</v>
          </cell>
          <cell r="B240" t="str">
            <v>Etne</v>
          </cell>
          <cell r="C240" t="str">
            <v>Vestland</v>
          </cell>
        </row>
        <row r="241">
          <cell r="A241">
            <v>4612</v>
          </cell>
          <cell r="B241" t="str">
            <v>Sveio</v>
          </cell>
          <cell r="C241" t="str">
            <v>Vestland</v>
          </cell>
        </row>
        <row r="242">
          <cell r="A242">
            <v>4613</v>
          </cell>
          <cell r="B242" t="str">
            <v>Bømlo</v>
          </cell>
          <cell r="C242" t="str">
            <v>Vestland</v>
          </cell>
        </row>
        <row r="243">
          <cell r="A243">
            <v>4614</v>
          </cell>
          <cell r="B243" t="str">
            <v>Stord</v>
          </cell>
          <cell r="C243" t="str">
            <v>Vestland</v>
          </cell>
        </row>
        <row r="244">
          <cell r="A244">
            <v>4615</v>
          </cell>
          <cell r="B244" t="str">
            <v>Fitjar</v>
          </cell>
          <cell r="C244" t="str">
            <v>Vestland</v>
          </cell>
        </row>
        <row r="245">
          <cell r="A245">
            <v>4616</v>
          </cell>
          <cell r="B245" t="str">
            <v>Tysnes</v>
          </cell>
          <cell r="C245" t="str">
            <v>Vestland</v>
          </cell>
        </row>
        <row r="246">
          <cell r="A246">
            <v>4617</v>
          </cell>
          <cell r="B246" t="str">
            <v>Kvinnherad</v>
          </cell>
          <cell r="C246" t="str">
            <v>Vestland</v>
          </cell>
        </row>
        <row r="247">
          <cell r="A247">
            <v>4618</v>
          </cell>
          <cell r="B247" t="str">
            <v>Ullensvang</v>
          </cell>
          <cell r="C247" t="str">
            <v>Vestland</v>
          </cell>
        </row>
        <row r="248">
          <cell r="A248">
            <v>4619</v>
          </cell>
          <cell r="B248" t="str">
            <v>Eidfjord</v>
          </cell>
          <cell r="C248" t="str">
            <v>Vestland</v>
          </cell>
        </row>
        <row r="249">
          <cell r="A249">
            <v>4620</v>
          </cell>
          <cell r="B249" t="str">
            <v>Ulvik</v>
          </cell>
          <cell r="C249" t="str">
            <v>Vestland</v>
          </cell>
        </row>
        <row r="250">
          <cell r="A250">
            <v>4621</v>
          </cell>
          <cell r="B250" t="str">
            <v>Voss</v>
          </cell>
          <cell r="C250" t="str">
            <v>Vestland</v>
          </cell>
        </row>
        <row r="251">
          <cell r="A251">
            <v>4622</v>
          </cell>
          <cell r="B251" t="str">
            <v>Kvam</v>
          </cell>
          <cell r="C251" t="str">
            <v>Vestland</v>
          </cell>
        </row>
        <row r="252">
          <cell r="A252">
            <v>4623</v>
          </cell>
          <cell r="B252" t="str">
            <v>Samnanger</v>
          </cell>
          <cell r="C252" t="str">
            <v>Vestland</v>
          </cell>
        </row>
        <row r="253">
          <cell r="A253">
            <v>4624</v>
          </cell>
          <cell r="B253" t="str">
            <v>Bjørnafjorden</v>
          </cell>
          <cell r="C253" t="str">
            <v>Vestland</v>
          </cell>
        </row>
        <row r="254">
          <cell r="A254">
            <v>4625</v>
          </cell>
          <cell r="B254" t="str">
            <v>Austevoll</v>
          </cell>
          <cell r="C254" t="str">
            <v>Vestland</v>
          </cell>
        </row>
        <row r="255">
          <cell r="A255">
            <v>4626</v>
          </cell>
          <cell r="B255" t="str">
            <v>Øygarden</v>
          </cell>
          <cell r="C255" t="str">
            <v>Vestland</v>
          </cell>
        </row>
        <row r="256">
          <cell r="A256">
            <v>4627</v>
          </cell>
          <cell r="B256" t="str">
            <v>Askøy</v>
          </cell>
          <cell r="C256" t="str">
            <v>Vestland</v>
          </cell>
        </row>
        <row r="257">
          <cell r="A257">
            <v>4628</v>
          </cell>
          <cell r="B257" t="str">
            <v>Vaksdal</v>
          </cell>
          <cell r="C257" t="str">
            <v>Vestland</v>
          </cell>
        </row>
        <row r="258">
          <cell r="A258">
            <v>4629</v>
          </cell>
          <cell r="B258" t="str">
            <v>Modalen</v>
          </cell>
          <cell r="C258" t="str">
            <v>Vestland</v>
          </cell>
        </row>
        <row r="259">
          <cell r="A259">
            <v>4630</v>
          </cell>
          <cell r="B259" t="str">
            <v>Osterøy</v>
          </cell>
          <cell r="C259" t="str">
            <v>Vestland</v>
          </cell>
        </row>
        <row r="260">
          <cell r="A260">
            <v>4631</v>
          </cell>
          <cell r="B260" t="str">
            <v>Alver</v>
          </cell>
          <cell r="C260" t="str">
            <v>Vestland</v>
          </cell>
        </row>
        <row r="261">
          <cell r="A261">
            <v>4632</v>
          </cell>
          <cell r="B261" t="str">
            <v>Austrheim</v>
          </cell>
          <cell r="C261" t="str">
            <v>Vestland</v>
          </cell>
        </row>
        <row r="262">
          <cell r="A262">
            <v>4633</v>
          </cell>
          <cell r="B262" t="str">
            <v>Fedje</v>
          </cell>
          <cell r="C262" t="str">
            <v>Vestland</v>
          </cell>
        </row>
        <row r="263">
          <cell r="A263">
            <v>4634</v>
          </cell>
          <cell r="B263" t="str">
            <v>Masfjorden</v>
          </cell>
          <cell r="C263" t="str">
            <v>Vestland</v>
          </cell>
        </row>
        <row r="264">
          <cell r="A264">
            <v>4635</v>
          </cell>
          <cell r="B264" t="str">
            <v>Gulen</v>
          </cell>
          <cell r="C264" t="str">
            <v>Vestland</v>
          </cell>
        </row>
        <row r="265">
          <cell r="A265">
            <v>4636</v>
          </cell>
          <cell r="B265" t="str">
            <v>Solund</v>
          </cell>
          <cell r="C265" t="str">
            <v>Vestland</v>
          </cell>
        </row>
        <row r="266">
          <cell r="A266">
            <v>4637</v>
          </cell>
          <cell r="B266" t="str">
            <v>Hyllestad</v>
          </cell>
          <cell r="C266" t="str">
            <v>Vestland</v>
          </cell>
        </row>
        <row r="267">
          <cell r="A267">
            <v>4638</v>
          </cell>
          <cell r="B267" t="str">
            <v>Høyanger</v>
          </cell>
          <cell r="C267" t="str">
            <v>Vestland</v>
          </cell>
        </row>
        <row r="268">
          <cell r="A268">
            <v>4639</v>
          </cell>
          <cell r="B268" t="str">
            <v>Vik</v>
          </cell>
          <cell r="C268" t="str">
            <v>Vestland</v>
          </cell>
        </row>
        <row r="269">
          <cell r="A269">
            <v>4640</v>
          </cell>
          <cell r="B269" t="str">
            <v>Sogndal</v>
          </cell>
          <cell r="C269" t="str">
            <v>Vestland</v>
          </cell>
        </row>
        <row r="270">
          <cell r="A270">
            <v>4641</v>
          </cell>
          <cell r="B270" t="str">
            <v>Aurland</v>
          </cell>
          <cell r="C270" t="str">
            <v>Vestland</v>
          </cell>
        </row>
        <row r="271">
          <cell r="A271">
            <v>4642</v>
          </cell>
          <cell r="B271" t="str">
            <v>Lærdal</v>
          </cell>
          <cell r="C271" t="str">
            <v>Vestland</v>
          </cell>
        </row>
        <row r="272">
          <cell r="A272">
            <v>4643</v>
          </cell>
          <cell r="B272" t="str">
            <v>Årdal</v>
          </cell>
          <cell r="C272" t="str">
            <v>Vestland</v>
          </cell>
        </row>
        <row r="273">
          <cell r="A273">
            <v>4644</v>
          </cell>
          <cell r="B273" t="str">
            <v>Luster</v>
          </cell>
          <cell r="C273" t="str">
            <v>Vestland</v>
          </cell>
        </row>
        <row r="274">
          <cell r="A274">
            <v>4645</v>
          </cell>
          <cell r="B274" t="str">
            <v>Askvoll</v>
          </cell>
          <cell r="C274" t="str">
            <v>Vestland</v>
          </cell>
        </row>
        <row r="275">
          <cell r="A275">
            <v>4646</v>
          </cell>
          <cell r="B275" t="str">
            <v>Fjaler</v>
          </cell>
          <cell r="C275" t="str">
            <v>Vestland</v>
          </cell>
        </row>
        <row r="276">
          <cell r="A276">
            <v>4647</v>
          </cell>
          <cell r="B276" t="str">
            <v>Sunnfjord</v>
          </cell>
          <cell r="C276" t="str">
            <v>Vestland</v>
          </cell>
        </row>
        <row r="277">
          <cell r="A277">
            <v>4648</v>
          </cell>
          <cell r="B277" t="str">
            <v>Bremanger</v>
          </cell>
          <cell r="C277" t="str">
            <v>Vestland</v>
          </cell>
        </row>
        <row r="278">
          <cell r="A278">
            <v>4649</v>
          </cell>
          <cell r="B278" t="str">
            <v>Stad</v>
          </cell>
          <cell r="C278" t="str">
            <v>Vestland</v>
          </cell>
        </row>
        <row r="279">
          <cell r="A279">
            <v>4650</v>
          </cell>
          <cell r="B279" t="str">
            <v>Gloppen</v>
          </cell>
          <cell r="C279" t="str">
            <v>Vestland</v>
          </cell>
        </row>
        <row r="280">
          <cell r="A280">
            <v>4651</v>
          </cell>
          <cell r="B280" t="str">
            <v>Stryn</v>
          </cell>
          <cell r="C280" t="str">
            <v>Vestland</v>
          </cell>
        </row>
        <row r="281">
          <cell r="A281">
            <v>5001</v>
          </cell>
          <cell r="B281" t="str">
            <v>Trondheim</v>
          </cell>
          <cell r="C281" t="str">
            <v>Trøndelag</v>
          </cell>
        </row>
        <row r="282">
          <cell r="A282">
            <v>5006</v>
          </cell>
          <cell r="B282" t="str">
            <v>Steinkjer</v>
          </cell>
          <cell r="C282" t="str">
            <v>Trøndelag</v>
          </cell>
        </row>
        <row r="283">
          <cell r="A283">
            <v>5007</v>
          </cell>
          <cell r="B283" t="str">
            <v>Namsos</v>
          </cell>
          <cell r="C283" t="str">
            <v>Trøndelag</v>
          </cell>
        </row>
        <row r="284">
          <cell r="A284">
            <v>5014</v>
          </cell>
          <cell r="B284" t="str">
            <v>Frøya</v>
          </cell>
          <cell r="C284" t="str">
            <v>Trøndelag</v>
          </cell>
        </row>
        <row r="285">
          <cell r="A285">
            <v>5020</v>
          </cell>
          <cell r="B285" t="str">
            <v>Osen</v>
          </cell>
          <cell r="C285" t="str">
            <v>Trøndelag</v>
          </cell>
        </row>
        <row r="286">
          <cell r="A286">
            <v>5021</v>
          </cell>
          <cell r="B286" t="str">
            <v>Oppdal</v>
          </cell>
          <cell r="C286" t="str">
            <v>Trøndelag</v>
          </cell>
        </row>
        <row r="287">
          <cell r="A287">
            <v>5022</v>
          </cell>
          <cell r="B287" t="str">
            <v>Rennebu</v>
          </cell>
          <cell r="C287" t="str">
            <v>Trøndelag</v>
          </cell>
        </row>
        <row r="288">
          <cell r="A288">
            <v>5025</v>
          </cell>
          <cell r="B288" t="str">
            <v>Røros</v>
          </cell>
          <cell r="C288" t="str">
            <v>Trøndelag</v>
          </cell>
        </row>
        <row r="289">
          <cell r="A289">
            <v>5026</v>
          </cell>
          <cell r="B289" t="str">
            <v>Holtålen</v>
          </cell>
          <cell r="C289" t="str">
            <v>Trøndelag</v>
          </cell>
        </row>
        <row r="290">
          <cell r="A290">
            <v>5027</v>
          </cell>
          <cell r="B290" t="str">
            <v>Midtre Gauldal</v>
          </cell>
          <cell r="C290" t="str">
            <v>Trøndelag</v>
          </cell>
        </row>
        <row r="291">
          <cell r="A291">
            <v>5028</v>
          </cell>
          <cell r="B291" t="str">
            <v>Melhus</v>
          </cell>
          <cell r="C291" t="str">
            <v>Trøndelag</v>
          </cell>
        </row>
        <row r="292">
          <cell r="A292">
            <v>5029</v>
          </cell>
          <cell r="B292" t="str">
            <v>Skaun</v>
          </cell>
          <cell r="C292" t="str">
            <v>Trøndelag</v>
          </cell>
        </row>
        <row r="293">
          <cell r="A293">
            <v>5031</v>
          </cell>
          <cell r="B293" t="str">
            <v>Malvik</v>
          </cell>
          <cell r="C293" t="str">
            <v>Trøndelag</v>
          </cell>
        </row>
        <row r="294">
          <cell r="A294">
            <v>5032</v>
          </cell>
          <cell r="B294" t="str">
            <v>Selbu</v>
          </cell>
          <cell r="C294" t="str">
            <v>Trøndelag</v>
          </cell>
        </row>
        <row r="295">
          <cell r="A295">
            <v>5033</v>
          </cell>
          <cell r="B295" t="str">
            <v>Tydal</v>
          </cell>
          <cell r="C295" t="str">
            <v>Trøndelag</v>
          </cell>
        </row>
        <row r="296">
          <cell r="A296">
            <v>5034</v>
          </cell>
          <cell r="B296" t="str">
            <v>Meråker</v>
          </cell>
          <cell r="C296" t="str">
            <v>Trøndelag</v>
          </cell>
        </row>
        <row r="297">
          <cell r="A297">
            <v>5035</v>
          </cell>
          <cell r="B297" t="str">
            <v>Stjørdal</v>
          </cell>
          <cell r="C297" t="str">
            <v>Trøndelag</v>
          </cell>
        </row>
        <row r="298">
          <cell r="A298">
            <v>5036</v>
          </cell>
          <cell r="B298" t="str">
            <v>Frosta</v>
          </cell>
          <cell r="C298" t="str">
            <v>Trøndelag</v>
          </cell>
        </row>
        <row r="299">
          <cell r="A299">
            <v>5037</v>
          </cell>
          <cell r="B299" t="str">
            <v>Levanger</v>
          </cell>
          <cell r="C299" t="str">
            <v>Trøndelag</v>
          </cell>
        </row>
        <row r="300">
          <cell r="A300">
            <v>5038</v>
          </cell>
          <cell r="B300" t="str">
            <v>Verdal</v>
          </cell>
          <cell r="C300" t="str">
            <v>Trøndelag</v>
          </cell>
        </row>
        <row r="301">
          <cell r="A301">
            <v>5041</v>
          </cell>
          <cell r="B301" t="str">
            <v>Snåsa</v>
          </cell>
          <cell r="C301" t="str">
            <v>Trøndelag</v>
          </cell>
        </row>
        <row r="302">
          <cell r="A302">
            <v>5042</v>
          </cell>
          <cell r="B302" t="str">
            <v>Lierne</v>
          </cell>
          <cell r="C302" t="str">
            <v>Trøndelag</v>
          </cell>
        </row>
        <row r="303">
          <cell r="A303">
            <v>5043</v>
          </cell>
          <cell r="B303" t="str">
            <v>Røyrvik</v>
          </cell>
          <cell r="C303" t="str">
            <v>Trøndelag</v>
          </cell>
        </row>
        <row r="304">
          <cell r="A304">
            <v>5044</v>
          </cell>
          <cell r="B304" t="str">
            <v>Namsskogan</v>
          </cell>
          <cell r="C304" t="str">
            <v>Trøndelag</v>
          </cell>
        </row>
        <row r="305">
          <cell r="A305">
            <v>5045</v>
          </cell>
          <cell r="B305" t="str">
            <v>Grong</v>
          </cell>
          <cell r="C305" t="str">
            <v>Trøndelag</v>
          </cell>
        </row>
        <row r="306">
          <cell r="A306">
            <v>5046</v>
          </cell>
          <cell r="B306" t="str">
            <v>Høylandet</v>
          </cell>
          <cell r="C306" t="str">
            <v>Trøndelag</v>
          </cell>
        </row>
        <row r="307">
          <cell r="A307">
            <v>5047</v>
          </cell>
          <cell r="B307" t="str">
            <v>Overhalla</v>
          </cell>
          <cell r="C307" t="str">
            <v>Trøndelag</v>
          </cell>
        </row>
        <row r="308">
          <cell r="A308">
            <v>5049</v>
          </cell>
          <cell r="B308" t="str">
            <v>Flatanger</v>
          </cell>
          <cell r="C308" t="str">
            <v>Trøndelag</v>
          </cell>
        </row>
        <row r="309">
          <cell r="A309">
            <v>5052</v>
          </cell>
          <cell r="B309" t="str">
            <v>Leka</v>
          </cell>
          <cell r="C309" t="str">
            <v>Trøndelag</v>
          </cell>
        </row>
        <row r="310">
          <cell r="A310">
            <v>5053</v>
          </cell>
          <cell r="B310" t="str">
            <v>Inderøy</v>
          </cell>
          <cell r="C310" t="str">
            <v>Trøndelag</v>
          </cell>
        </row>
        <row r="311">
          <cell r="A311">
            <v>5054</v>
          </cell>
          <cell r="B311" t="str">
            <v>Indre Fosen</v>
          </cell>
          <cell r="C311" t="str">
            <v>Trøndelag</v>
          </cell>
        </row>
        <row r="312">
          <cell r="A312">
            <v>5055</v>
          </cell>
          <cell r="B312" t="str">
            <v>Heim</v>
          </cell>
          <cell r="C312" t="str">
            <v>Trøndelag</v>
          </cell>
        </row>
        <row r="313">
          <cell r="A313">
            <v>5056</v>
          </cell>
          <cell r="B313" t="str">
            <v>Hitra</v>
          </cell>
          <cell r="C313" t="str">
            <v>Trøndelag</v>
          </cell>
        </row>
        <row r="314">
          <cell r="A314">
            <v>5057</v>
          </cell>
          <cell r="B314" t="str">
            <v>Ørland</v>
          </cell>
          <cell r="C314" t="str">
            <v>Trøndelag</v>
          </cell>
        </row>
        <row r="315">
          <cell r="A315">
            <v>5058</v>
          </cell>
          <cell r="B315" t="str">
            <v>Åfjord</v>
          </cell>
          <cell r="C315" t="str">
            <v>Trøndelag</v>
          </cell>
        </row>
        <row r="316">
          <cell r="A316">
            <v>5059</v>
          </cell>
          <cell r="B316" t="str">
            <v>Orkland</v>
          </cell>
          <cell r="C316" t="str">
            <v>Trøndelag</v>
          </cell>
        </row>
        <row r="317">
          <cell r="A317">
            <v>5060</v>
          </cell>
          <cell r="B317" t="str">
            <v>Nærøysund</v>
          </cell>
          <cell r="C317" t="str">
            <v>Trøndelag</v>
          </cell>
        </row>
        <row r="318">
          <cell r="A318">
            <v>5061</v>
          </cell>
          <cell r="B318" t="str">
            <v>Rindal</v>
          </cell>
          <cell r="C318" t="str">
            <v>Trøndelag</v>
          </cell>
        </row>
        <row r="319">
          <cell r="A319">
            <v>5401</v>
          </cell>
          <cell r="B319" t="str">
            <v>Tromsø</v>
          </cell>
          <cell r="C319" t="str">
            <v>Troms og Finnmark</v>
          </cell>
        </row>
        <row r="320">
          <cell r="A320">
            <v>5402</v>
          </cell>
          <cell r="B320" t="str">
            <v>Harstad</v>
          </cell>
          <cell r="C320" t="str">
            <v>Troms og Finnmark</v>
          </cell>
        </row>
        <row r="321">
          <cell r="A321">
            <v>5403</v>
          </cell>
          <cell r="B321" t="str">
            <v>Alta</v>
          </cell>
          <cell r="C321" t="str">
            <v>Troms og Finnmark</v>
          </cell>
        </row>
        <row r="322">
          <cell r="A322">
            <v>5404</v>
          </cell>
          <cell r="B322" t="str">
            <v>Vardø</v>
          </cell>
          <cell r="C322" t="str">
            <v>Troms og Finnmark</v>
          </cell>
        </row>
        <row r="323">
          <cell r="A323">
            <v>5405</v>
          </cell>
          <cell r="B323" t="str">
            <v>Vadsø</v>
          </cell>
          <cell r="C323" t="str">
            <v>Troms og Finnmark</v>
          </cell>
        </row>
        <row r="324">
          <cell r="A324">
            <v>5406</v>
          </cell>
          <cell r="B324" t="str">
            <v>Hammerfest</v>
          </cell>
          <cell r="C324" t="str">
            <v>Troms og Finnmark</v>
          </cell>
        </row>
        <row r="325">
          <cell r="A325">
            <v>5411</v>
          </cell>
          <cell r="B325" t="str">
            <v>Kvæfjord</v>
          </cell>
          <cell r="C325" t="str">
            <v>Troms og Finnmark</v>
          </cell>
        </row>
        <row r="326">
          <cell r="A326">
            <v>5412</v>
          </cell>
          <cell r="B326" t="str">
            <v>Tjeldsund</v>
          </cell>
          <cell r="C326" t="str">
            <v>Troms og Finnmark</v>
          </cell>
        </row>
        <row r="327">
          <cell r="A327">
            <v>5413</v>
          </cell>
          <cell r="B327" t="str">
            <v>Ibestad</v>
          </cell>
          <cell r="C327" t="str">
            <v>Troms og Finnmark</v>
          </cell>
        </row>
        <row r="328">
          <cell r="A328">
            <v>5414</v>
          </cell>
          <cell r="B328" t="str">
            <v>Gratangen</v>
          </cell>
          <cell r="C328" t="str">
            <v>Troms og Finnmark</v>
          </cell>
        </row>
        <row r="329">
          <cell r="A329">
            <v>5415</v>
          </cell>
          <cell r="B329" t="str">
            <v>Lavangen</v>
          </cell>
          <cell r="C329" t="str">
            <v>Troms og Finnmark</v>
          </cell>
        </row>
        <row r="330">
          <cell r="A330">
            <v>5416</v>
          </cell>
          <cell r="B330" t="str">
            <v>Bardu</v>
          </cell>
          <cell r="C330" t="str">
            <v>Troms og Finnmark</v>
          </cell>
        </row>
        <row r="331">
          <cell r="A331">
            <v>5417</v>
          </cell>
          <cell r="B331" t="str">
            <v>Salangen</v>
          </cell>
          <cell r="C331" t="str">
            <v>Troms og Finnmark</v>
          </cell>
        </row>
        <row r="332">
          <cell r="A332">
            <v>5418</v>
          </cell>
          <cell r="B332" t="str">
            <v>Målselv</v>
          </cell>
          <cell r="C332" t="str">
            <v>Troms og Finnmark</v>
          </cell>
        </row>
        <row r="333">
          <cell r="A333">
            <v>5419</v>
          </cell>
          <cell r="B333" t="str">
            <v>Sørreisa</v>
          </cell>
          <cell r="C333" t="str">
            <v>Troms og Finnmark</v>
          </cell>
        </row>
        <row r="334">
          <cell r="A334">
            <v>5420</v>
          </cell>
          <cell r="B334" t="str">
            <v>Dyrøy</v>
          </cell>
          <cell r="C334" t="str">
            <v>Troms og Finnmark</v>
          </cell>
        </row>
        <row r="335">
          <cell r="A335">
            <v>5421</v>
          </cell>
          <cell r="B335" t="str">
            <v>Senja</v>
          </cell>
          <cell r="C335" t="str">
            <v>Troms og Finnmark</v>
          </cell>
        </row>
        <row r="336">
          <cell r="A336">
            <v>5422</v>
          </cell>
          <cell r="B336" t="str">
            <v>Balsfjord</v>
          </cell>
          <cell r="C336" t="str">
            <v>Troms og Finnmark</v>
          </cell>
        </row>
        <row r="337">
          <cell r="A337">
            <v>5423</v>
          </cell>
          <cell r="B337" t="str">
            <v>Karlsøy</v>
          </cell>
          <cell r="C337" t="str">
            <v>Troms og Finnmark</v>
          </cell>
        </row>
        <row r="338">
          <cell r="A338">
            <v>5424</v>
          </cell>
          <cell r="B338" t="str">
            <v>Lyngen</v>
          </cell>
          <cell r="C338" t="str">
            <v>Troms og Finnmark</v>
          </cell>
        </row>
        <row r="339">
          <cell r="A339">
            <v>5425</v>
          </cell>
          <cell r="B339" t="str">
            <v>Storfjord</v>
          </cell>
          <cell r="C339" t="str">
            <v>Troms og Finnmark</v>
          </cell>
        </row>
        <row r="340">
          <cell r="A340">
            <v>5426</v>
          </cell>
          <cell r="B340" t="str">
            <v>Kåfjord</v>
          </cell>
          <cell r="C340" t="str">
            <v>Troms og Finnmark</v>
          </cell>
        </row>
        <row r="341">
          <cell r="A341">
            <v>5427</v>
          </cell>
          <cell r="B341" t="str">
            <v>Skjervøy</v>
          </cell>
          <cell r="C341" t="str">
            <v>Troms og Finnmark</v>
          </cell>
        </row>
        <row r="342">
          <cell r="A342">
            <v>5428</v>
          </cell>
          <cell r="B342" t="str">
            <v>Nordreisa</v>
          </cell>
          <cell r="C342" t="str">
            <v>Troms og Finnmark</v>
          </cell>
        </row>
        <row r="343">
          <cell r="A343">
            <v>5429</v>
          </cell>
          <cell r="B343" t="str">
            <v>Kvænangen</v>
          </cell>
          <cell r="C343" t="str">
            <v>Troms og Finnmark</v>
          </cell>
        </row>
        <row r="344">
          <cell r="A344">
            <v>5430</v>
          </cell>
          <cell r="B344" t="str">
            <v>Kautokeino</v>
          </cell>
          <cell r="C344" t="str">
            <v>Troms og Finnmark</v>
          </cell>
        </row>
        <row r="345">
          <cell r="A345">
            <v>5432</v>
          </cell>
          <cell r="B345" t="str">
            <v>Loppa</v>
          </cell>
          <cell r="C345" t="str">
            <v>Troms og Finnmark</v>
          </cell>
        </row>
        <row r="346">
          <cell r="A346">
            <v>5433</v>
          </cell>
          <cell r="B346" t="str">
            <v>Hasvik</v>
          </cell>
          <cell r="C346" t="str">
            <v>Troms og Finnmark</v>
          </cell>
        </row>
        <row r="347">
          <cell r="A347">
            <v>5434</v>
          </cell>
          <cell r="B347" t="str">
            <v>Måsøy</v>
          </cell>
          <cell r="C347" t="str">
            <v>Troms og Finnmark</v>
          </cell>
        </row>
        <row r="348">
          <cell r="A348">
            <v>5435</v>
          </cell>
          <cell r="B348" t="str">
            <v>Nordkapp</v>
          </cell>
          <cell r="C348" t="str">
            <v>Troms og Finnmark</v>
          </cell>
        </row>
        <row r="349">
          <cell r="A349">
            <v>5436</v>
          </cell>
          <cell r="B349" t="str">
            <v>Porsanger</v>
          </cell>
          <cell r="C349" t="str">
            <v>Troms og Finnmark</v>
          </cell>
        </row>
        <row r="350">
          <cell r="A350">
            <v>5437</v>
          </cell>
          <cell r="B350" t="str">
            <v>Karasjok</v>
          </cell>
          <cell r="C350" t="str">
            <v>Troms og Finnmark</v>
          </cell>
        </row>
        <row r="351">
          <cell r="A351">
            <v>5438</v>
          </cell>
          <cell r="B351" t="str">
            <v>Lebesby</v>
          </cell>
          <cell r="C351" t="str">
            <v>Troms og Finnmark</v>
          </cell>
        </row>
        <row r="352">
          <cell r="A352">
            <v>5439</v>
          </cell>
          <cell r="B352" t="str">
            <v>Gamvik</v>
          </cell>
          <cell r="C352" t="str">
            <v>Troms og Finnmark</v>
          </cell>
        </row>
        <row r="353">
          <cell r="A353">
            <v>5440</v>
          </cell>
          <cell r="B353" t="str">
            <v>Berlevåg</v>
          </cell>
          <cell r="C353" t="str">
            <v>Troms og Finnmark</v>
          </cell>
        </row>
        <row r="354">
          <cell r="A354">
            <v>5441</v>
          </cell>
          <cell r="B354" t="str">
            <v>Tana</v>
          </cell>
          <cell r="C354" t="str">
            <v>Troms og Finnmark</v>
          </cell>
        </row>
        <row r="355">
          <cell r="A355">
            <v>5442</v>
          </cell>
          <cell r="B355" t="str">
            <v>Nesseby</v>
          </cell>
          <cell r="C355" t="str">
            <v>Troms og Finnmark</v>
          </cell>
        </row>
        <row r="356">
          <cell r="A356">
            <v>5443</v>
          </cell>
          <cell r="B356" t="str">
            <v>Båtsfjord</v>
          </cell>
          <cell r="C356" t="str">
            <v>Troms og Finnmark</v>
          </cell>
        </row>
        <row r="357">
          <cell r="A357">
            <v>5444</v>
          </cell>
          <cell r="B357" t="str">
            <v>Sør-Varanger</v>
          </cell>
          <cell r="C357" t="str">
            <v>Troms og Finnmark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redeareal"/>
      <sheetName val="Navn"/>
      <sheetName val="Areal"/>
      <sheetName val="Faktorer"/>
      <sheetName val="Dyr"/>
    </sheetNames>
    <sheetDataSet>
      <sheetData sheetId="0" refreshError="1"/>
      <sheetData sheetId="1">
        <row r="3">
          <cell r="A3">
            <v>256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ABB3-4247-4934-83EB-7A82014B9D9E}">
  <sheetPr>
    <pageSetUpPr fitToPage="1"/>
  </sheetPr>
  <dimension ref="C3:K30"/>
  <sheetViews>
    <sheetView showGridLines="0" showRowColHeaders="0" tabSelected="1" topLeftCell="A5" zoomScale="130" zoomScaleNormal="130" workbookViewId="0">
      <selection activeCell="I7" sqref="I7"/>
    </sheetView>
  </sheetViews>
  <sheetFormatPr baseColWidth="10" defaultColWidth="11.453125" defaultRowHeight="14.5" x14ac:dyDescent="0.35"/>
  <cols>
    <col min="1" max="1" width="8.81640625" style="23" customWidth="1"/>
    <col min="2" max="2" width="3.26953125" style="23" customWidth="1"/>
    <col min="3" max="3" width="2" style="23" customWidth="1"/>
    <col min="4" max="4" width="4" style="23" customWidth="1"/>
    <col min="5" max="5" width="17.81640625" style="23" customWidth="1"/>
    <col min="6" max="6" width="11.453125" style="23" customWidth="1"/>
    <col min="7" max="7" width="22.453125" style="23" customWidth="1"/>
    <col min="8" max="8" width="8.1796875" style="23" customWidth="1"/>
    <col min="9" max="9" width="19.7265625" style="23" customWidth="1"/>
    <col min="10" max="10" width="27.81640625" style="23" customWidth="1"/>
    <col min="11" max="11" width="4.453125" style="23" customWidth="1"/>
    <col min="12" max="16384" width="11.453125" style="23"/>
  </cols>
  <sheetData>
    <row r="3" spans="3:11" ht="31.5" customHeight="1" x14ac:dyDescent="0.6">
      <c r="C3" s="187" t="s">
        <v>0</v>
      </c>
      <c r="D3" s="188"/>
      <c r="E3" s="188"/>
      <c r="F3" s="188"/>
      <c r="G3" s="188"/>
      <c r="H3" s="188"/>
      <c r="I3" s="188"/>
      <c r="J3" s="188"/>
      <c r="K3" s="189"/>
    </row>
    <row r="4" spans="3:11" ht="41.25" customHeight="1" x14ac:dyDescent="0.35">
      <c r="C4" s="26"/>
      <c r="D4" s="190" t="s">
        <v>99</v>
      </c>
      <c r="E4" s="190"/>
      <c r="F4" s="190"/>
      <c r="G4" s="190"/>
      <c r="H4" s="190"/>
      <c r="I4" s="190"/>
      <c r="J4" s="190"/>
      <c r="K4" s="29"/>
    </row>
    <row r="5" spans="3:11" ht="58.5" customHeight="1" x14ac:dyDescent="0.35">
      <c r="C5" s="26"/>
      <c r="D5" s="34"/>
      <c r="E5" s="191" t="s">
        <v>1</v>
      </c>
      <c r="F5" s="192"/>
      <c r="G5" s="192"/>
      <c r="H5" s="192"/>
      <c r="I5" s="192"/>
      <c r="J5" s="192"/>
      <c r="K5" s="29"/>
    </row>
    <row r="6" spans="3:11" ht="49.5" customHeight="1" x14ac:dyDescent="0.35">
      <c r="C6" s="26"/>
      <c r="D6" s="39"/>
      <c r="E6" s="186" t="s">
        <v>101</v>
      </c>
      <c r="F6" s="186"/>
      <c r="G6" s="186"/>
      <c r="H6" s="186"/>
      <c r="I6" s="186"/>
      <c r="J6" s="186"/>
      <c r="K6" s="29"/>
    </row>
    <row r="7" spans="3:11" ht="42.75" customHeight="1" x14ac:dyDescent="0.35">
      <c r="C7" s="26"/>
      <c r="D7" s="34"/>
      <c r="E7" s="182" t="s">
        <v>2</v>
      </c>
      <c r="F7" s="183"/>
      <c r="G7" s="184"/>
      <c r="H7" s="28"/>
      <c r="I7" s="75" t="s">
        <v>3</v>
      </c>
      <c r="J7" s="33"/>
      <c r="K7" s="29"/>
    </row>
    <row r="8" spans="3:11" ht="30.75" customHeight="1" x14ac:dyDescent="0.35">
      <c r="C8" s="26"/>
      <c r="D8" s="28"/>
      <c r="E8" s="185" t="s">
        <v>4</v>
      </c>
      <c r="F8" s="185"/>
      <c r="G8" s="185"/>
      <c r="H8" s="185"/>
      <c r="I8" s="185"/>
      <c r="J8" s="185"/>
      <c r="K8" s="29"/>
    </row>
    <row r="9" spans="3:11" ht="21.75" customHeight="1" x14ac:dyDescent="0.35">
      <c r="C9" s="26"/>
      <c r="D9" s="28"/>
      <c r="E9" s="27" t="s">
        <v>5</v>
      </c>
      <c r="F9" s="28"/>
      <c r="G9" s="28"/>
      <c r="H9" s="28"/>
      <c r="I9" s="28"/>
      <c r="J9" s="28"/>
      <c r="K9" s="29"/>
    </row>
    <row r="10" spans="3:11" s="40" customFormat="1" ht="18.75" customHeight="1" x14ac:dyDescent="0.35">
      <c r="C10" s="70"/>
      <c r="D10" s="38"/>
      <c r="E10" s="73" t="s">
        <v>6</v>
      </c>
      <c r="F10" s="71" t="s">
        <v>7</v>
      </c>
      <c r="G10" s="71"/>
      <c r="H10" s="71"/>
      <c r="I10" s="71"/>
      <c r="J10" s="71"/>
      <c r="K10" s="72"/>
    </row>
    <row r="11" spans="3:11" s="40" customFormat="1" ht="18.75" customHeight="1" x14ac:dyDescent="0.35">
      <c r="C11" s="70"/>
      <c r="D11" s="38"/>
      <c r="E11" s="73" t="s">
        <v>8</v>
      </c>
      <c r="F11" s="71" t="s">
        <v>7</v>
      </c>
      <c r="G11" s="71"/>
      <c r="H11" s="71"/>
      <c r="I11" s="71"/>
      <c r="J11" s="71"/>
      <c r="K11" s="72"/>
    </row>
    <row r="12" spans="3:11" ht="7.5" customHeight="1" x14ac:dyDescent="0.35">
      <c r="C12" s="26"/>
      <c r="D12" s="28"/>
      <c r="E12" s="28"/>
      <c r="F12" s="28"/>
      <c r="G12" s="28"/>
      <c r="H12" s="28"/>
      <c r="I12" s="28"/>
      <c r="J12" s="28"/>
      <c r="K12" s="29"/>
    </row>
    <row r="13" spans="3:11" x14ac:dyDescent="0.35">
      <c r="C13" s="26"/>
      <c r="D13" s="28"/>
      <c r="E13" s="41" t="s">
        <v>9</v>
      </c>
      <c r="F13" s="41"/>
      <c r="G13" s="41"/>
      <c r="H13" s="41"/>
      <c r="I13" s="41"/>
      <c r="J13" s="41"/>
      <c r="K13" s="29"/>
    </row>
    <row r="14" spans="3:11" x14ac:dyDescent="0.35">
      <c r="C14" s="26"/>
      <c r="D14" s="28"/>
      <c r="E14" s="42" t="s">
        <v>10</v>
      </c>
      <c r="F14" s="41"/>
      <c r="G14" s="41"/>
      <c r="H14" s="41"/>
      <c r="I14" s="41"/>
      <c r="J14" s="41"/>
      <c r="K14" s="29"/>
    </row>
    <row r="15" spans="3:11" ht="18.75" customHeight="1" x14ac:dyDescent="0.35">
      <c r="C15" s="26"/>
      <c r="D15" s="28"/>
      <c r="E15" s="99" t="s">
        <v>105</v>
      </c>
      <c r="F15" s="28"/>
      <c r="G15" s="28"/>
      <c r="H15" s="28"/>
      <c r="I15" s="28"/>
      <c r="J15" s="28"/>
      <c r="K15" s="29"/>
    </row>
    <row r="16" spans="3:11" s="40" customFormat="1" ht="18.75" customHeight="1" x14ac:dyDescent="0.35">
      <c r="C16" s="70"/>
      <c r="D16" s="38"/>
      <c r="E16" s="74" t="s">
        <v>11</v>
      </c>
      <c r="F16" s="71"/>
      <c r="G16" s="71"/>
      <c r="H16" s="71"/>
      <c r="I16" s="71"/>
      <c r="J16" s="71"/>
      <c r="K16" s="72"/>
    </row>
    <row r="17" spans="3:11" s="40" customFormat="1" ht="18.75" customHeight="1" x14ac:dyDescent="0.35">
      <c r="C17" s="70"/>
      <c r="D17" s="38"/>
      <c r="E17" s="74" t="s">
        <v>100</v>
      </c>
      <c r="F17" s="71"/>
      <c r="G17" s="71"/>
      <c r="H17" s="71"/>
      <c r="I17" s="71"/>
      <c r="J17" s="71"/>
      <c r="K17" s="72"/>
    </row>
    <row r="18" spans="3:11" s="40" customFormat="1" ht="18.75" customHeight="1" x14ac:dyDescent="0.35">
      <c r="C18" s="70"/>
      <c r="D18" s="38"/>
      <c r="E18" s="74" t="s">
        <v>12</v>
      </c>
      <c r="F18" s="71"/>
      <c r="G18" s="71"/>
      <c r="H18" s="71"/>
      <c r="I18" s="71"/>
      <c r="J18" s="71"/>
      <c r="K18" s="72"/>
    </row>
    <row r="19" spans="3:11" ht="16.5" customHeight="1" x14ac:dyDescent="0.35">
      <c r="C19" s="26"/>
      <c r="D19" s="28"/>
      <c r="E19" s="74" t="s">
        <v>13</v>
      </c>
      <c r="F19" s="74"/>
      <c r="G19" s="74"/>
      <c r="H19" s="74"/>
      <c r="I19" s="74"/>
      <c r="J19" s="74"/>
      <c r="K19" s="29"/>
    </row>
    <row r="20" spans="3:11" ht="22.5" customHeight="1" x14ac:dyDescent="0.35">
      <c r="C20" s="26"/>
      <c r="D20" s="28"/>
      <c r="E20" s="27" t="s">
        <v>14</v>
      </c>
      <c r="F20" s="28"/>
      <c r="G20" s="28"/>
      <c r="H20" s="28"/>
      <c r="I20" s="28"/>
      <c r="J20" s="28"/>
      <c r="K20" s="29"/>
    </row>
    <row r="21" spans="3:11" s="40" customFormat="1" ht="18" customHeight="1" x14ac:dyDescent="0.35">
      <c r="C21" s="70"/>
      <c r="D21" s="38"/>
      <c r="E21" s="73" t="s">
        <v>107</v>
      </c>
      <c r="F21" s="71"/>
      <c r="G21" s="71"/>
      <c r="H21" s="71"/>
      <c r="I21" s="71"/>
      <c r="J21" s="71"/>
      <c r="K21" s="72"/>
    </row>
    <row r="22" spans="3:11" s="40" customFormat="1" ht="18" customHeight="1" x14ac:dyDescent="0.35">
      <c r="C22" s="70"/>
      <c r="D22" s="38"/>
      <c r="E22" s="73" t="s">
        <v>106</v>
      </c>
      <c r="F22" s="71"/>
      <c r="G22" s="71"/>
      <c r="H22" s="71"/>
      <c r="I22" s="71"/>
      <c r="J22" s="71"/>
      <c r="K22" s="72"/>
    </row>
    <row r="23" spans="3:11" s="40" customFormat="1" ht="18" customHeight="1" x14ac:dyDescent="0.35">
      <c r="C23" s="70"/>
      <c r="D23" s="38"/>
      <c r="E23" s="73" t="s">
        <v>102</v>
      </c>
      <c r="F23" s="71"/>
      <c r="G23" s="71"/>
      <c r="H23" s="71"/>
      <c r="I23" s="71"/>
      <c r="J23" s="71"/>
      <c r="K23" s="72"/>
    </row>
    <row r="24" spans="3:11" s="40" customFormat="1" ht="18" customHeight="1" x14ac:dyDescent="0.35">
      <c r="C24" s="70"/>
      <c r="D24" s="38"/>
      <c r="E24" s="73" t="s">
        <v>103</v>
      </c>
      <c r="F24" s="71"/>
      <c r="G24" s="71"/>
      <c r="H24" s="71"/>
      <c r="I24" s="71"/>
      <c r="J24" s="71"/>
      <c r="K24" s="72"/>
    </row>
    <row r="25" spans="3:11" s="40" customFormat="1" ht="18" customHeight="1" x14ac:dyDescent="0.35">
      <c r="C25" s="70"/>
      <c r="D25" s="38"/>
      <c r="E25" s="71"/>
      <c r="F25" s="71"/>
      <c r="G25" s="71"/>
      <c r="H25" s="71"/>
      <c r="I25" s="71"/>
      <c r="J25" s="71"/>
      <c r="K25" s="72"/>
    </row>
    <row r="26" spans="3:11" ht="18.75" customHeight="1" x14ac:dyDescent="0.35">
      <c r="C26" s="26"/>
      <c r="D26" s="28"/>
      <c r="E26" s="99" t="s">
        <v>15</v>
      </c>
      <c r="F26" s="28"/>
      <c r="G26" s="28"/>
      <c r="H26" s="28"/>
      <c r="I26" s="28"/>
      <c r="J26" s="28"/>
      <c r="K26" s="29"/>
    </row>
    <row r="27" spans="3:11" x14ac:dyDescent="0.35">
      <c r="C27" s="26"/>
      <c r="D27" s="28"/>
      <c r="E27" s="41" t="s">
        <v>16</v>
      </c>
      <c r="F27" s="41"/>
      <c r="G27" s="41"/>
      <c r="H27" s="41"/>
      <c r="I27" s="41"/>
      <c r="J27" s="41"/>
      <c r="K27" s="29"/>
    </row>
    <row r="28" spans="3:11" ht="7.5" customHeight="1" x14ac:dyDescent="0.35">
      <c r="C28" s="26"/>
      <c r="D28" s="28"/>
      <c r="E28" s="41"/>
      <c r="F28" s="41"/>
      <c r="G28" s="41"/>
      <c r="H28" s="41"/>
      <c r="I28" s="41"/>
      <c r="J28" s="41"/>
      <c r="K28" s="29"/>
    </row>
    <row r="29" spans="3:11" x14ac:dyDescent="0.35">
      <c r="C29" s="26"/>
      <c r="D29" s="28"/>
      <c r="E29" s="41" t="s">
        <v>104</v>
      </c>
      <c r="F29" s="41"/>
      <c r="G29" s="41"/>
      <c r="H29" s="41"/>
      <c r="I29" s="41"/>
      <c r="J29" s="41"/>
      <c r="K29" s="29"/>
    </row>
    <row r="30" spans="3:11" ht="38.25" customHeight="1" x14ac:dyDescent="0.35">
      <c r="C30" s="30"/>
      <c r="D30" s="31"/>
      <c r="E30" s="31" t="s">
        <v>17</v>
      </c>
      <c r="F30" s="31"/>
      <c r="G30" s="31"/>
      <c r="H30" s="31"/>
      <c r="I30" s="31"/>
      <c r="J30" s="31"/>
      <c r="K30" s="32"/>
    </row>
  </sheetData>
  <sheetProtection sheet="1" selectLockedCells="1" selectUnlockedCells="1"/>
  <mergeCells count="6">
    <mergeCell ref="E7:G7"/>
    <mergeCell ref="E8:J8"/>
    <mergeCell ref="E6:J6"/>
    <mergeCell ref="C3:K3"/>
    <mergeCell ref="D4:J4"/>
    <mergeCell ref="E5:J5"/>
  </mergeCells>
  <pageMargins left="0.25" right="0.25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4FD9-B27C-4CD0-A820-F89BB737EEC8}">
  <sheetPr>
    <pageSetUpPr fitToPage="1"/>
  </sheetPr>
  <dimension ref="C1:AJ146"/>
  <sheetViews>
    <sheetView showZeros="0" zoomScale="118" zoomScaleNormal="118" workbookViewId="0">
      <selection activeCell="F3" sqref="F3:I3"/>
    </sheetView>
  </sheetViews>
  <sheetFormatPr baseColWidth="10" defaultColWidth="11.453125" defaultRowHeight="14.5" x14ac:dyDescent="0.35"/>
  <cols>
    <col min="1" max="1" width="4.1796875" style="3" customWidth="1"/>
    <col min="2" max="2" width="0.7265625" style="3" customWidth="1"/>
    <col min="3" max="3" width="0.54296875" style="2" customWidth="1"/>
    <col min="4" max="4" width="3.81640625" style="3" customWidth="1"/>
    <col min="5" max="5" width="7.54296875" style="3" customWidth="1"/>
    <col min="6" max="6" width="17.81640625" style="3" customWidth="1"/>
    <col min="7" max="7" width="9.54296875" style="3" customWidth="1"/>
    <col min="8" max="8" width="6.7265625" style="3" customWidth="1"/>
    <col min="9" max="9" width="8.7265625" style="3" customWidth="1"/>
    <col min="10" max="10" width="10.54296875" style="3" customWidth="1"/>
    <col min="11" max="12" width="11" style="3" customWidth="1"/>
    <col min="13" max="13" width="1.26953125" style="3" customWidth="1"/>
    <col min="14" max="17" width="11.453125" style="3" customWidth="1"/>
    <col min="18" max="18" width="0.81640625" style="3" customWidth="1"/>
    <col min="19" max="19" width="12.7265625" style="3" customWidth="1"/>
    <col min="20" max="21" width="11.453125" style="3" customWidth="1"/>
    <col min="22" max="22" width="1.26953125" style="2" customWidth="1"/>
    <col min="23" max="23" width="2.1796875" style="1" customWidth="1"/>
    <col min="24" max="28" width="11.453125" style="3"/>
    <col min="29" max="29" width="11.7265625" style="132" hidden="1" customWidth="1"/>
    <col min="30" max="31" width="10.1796875" style="132" hidden="1" customWidth="1"/>
    <col min="32" max="32" width="3.54296875" style="132" hidden="1" customWidth="1"/>
    <col min="33" max="33" width="33.54296875" style="132" hidden="1" customWidth="1"/>
    <col min="34" max="34" width="22.453125" style="132" hidden="1" customWidth="1"/>
    <col min="35" max="35" width="3.54296875" style="132" hidden="1" customWidth="1"/>
    <col min="36" max="36" width="3.7265625" style="132" hidden="1" customWidth="1"/>
    <col min="37" max="16384" width="11.453125" style="3"/>
  </cols>
  <sheetData>
    <row r="1" spans="3:36" ht="46.5" customHeight="1" x14ac:dyDescent="0.45">
      <c r="C1" s="3"/>
      <c r="D1" s="24"/>
      <c r="E1" s="24"/>
      <c r="F1" s="24"/>
      <c r="G1" s="303" t="s">
        <v>149</v>
      </c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24"/>
      <c r="T1" s="25"/>
      <c r="U1" s="25"/>
      <c r="V1" s="24"/>
      <c r="W1" s="3"/>
      <c r="AC1" s="110"/>
      <c r="AD1" s="110"/>
      <c r="AE1" s="110"/>
      <c r="AF1" s="110"/>
      <c r="AG1" s="110"/>
      <c r="AH1" s="110"/>
      <c r="AI1" s="110"/>
      <c r="AJ1" s="110"/>
    </row>
    <row r="2" spans="3:36" s="36" customFormat="1" ht="5.5" x14ac:dyDescent="0.15">
      <c r="C2" s="95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76"/>
      <c r="AC2" s="111"/>
      <c r="AD2" s="111"/>
      <c r="AE2" s="111"/>
      <c r="AF2" s="111"/>
      <c r="AG2" s="111"/>
      <c r="AH2" s="111"/>
      <c r="AI2" s="111"/>
      <c r="AJ2" s="111"/>
    </row>
    <row r="3" spans="3:36" ht="20.25" customHeight="1" x14ac:dyDescent="0.35">
      <c r="C3" s="96"/>
      <c r="E3" s="97" t="s">
        <v>18</v>
      </c>
      <c r="F3" s="304"/>
      <c r="G3" s="305"/>
      <c r="H3" s="305"/>
      <c r="I3" s="306"/>
      <c r="J3" s="97" t="s">
        <v>19</v>
      </c>
      <c r="K3" s="307"/>
      <c r="L3" s="308"/>
      <c r="M3" s="83"/>
      <c r="N3" s="309" t="str">
        <f>IF(F3=K3,"",CONCATENATE("Mengde P i regionen for ",K3," er ",AI48," kg/daa. for full- og overfl.dyrka jord."))</f>
        <v/>
      </c>
      <c r="O3" s="310"/>
      <c r="P3" s="310"/>
      <c r="Q3" s="310"/>
      <c r="R3" s="310"/>
      <c r="S3" s="310"/>
      <c r="T3" s="310"/>
      <c r="U3" s="311"/>
      <c r="V3" s="77"/>
      <c r="W3" s="3"/>
      <c r="AC3" s="110"/>
      <c r="AD3" s="110"/>
      <c r="AE3" s="110"/>
      <c r="AF3" s="110"/>
      <c r="AG3" s="110"/>
      <c r="AH3" s="110"/>
      <c r="AI3" s="110"/>
      <c r="AJ3" s="110"/>
    </row>
    <row r="4" spans="3:36" s="37" customFormat="1" ht="5.25" customHeight="1" x14ac:dyDescent="0.35">
      <c r="C4" s="94"/>
      <c r="D4" s="83"/>
      <c r="E4" s="83"/>
      <c r="F4" s="83"/>
      <c r="G4" s="83"/>
      <c r="H4" s="83"/>
      <c r="I4" s="83"/>
      <c r="J4" s="83"/>
      <c r="K4" s="83"/>
      <c r="L4" s="83"/>
      <c r="M4" s="92"/>
      <c r="N4" s="92"/>
      <c r="O4" s="92"/>
      <c r="P4" s="92"/>
      <c r="Q4" s="92"/>
      <c r="R4" s="92"/>
      <c r="S4" s="92"/>
      <c r="T4" s="92"/>
      <c r="U4" s="93"/>
      <c r="V4" s="78"/>
      <c r="AC4" s="112"/>
      <c r="AD4" s="112"/>
      <c r="AE4" s="112"/>
      <c r="AF4" s="112"/>
      <c r="AG4" s="112"/>
      <c r="AH4" s="112"/>
      <c r="AI4" s="112"/>
      <c r="AJ4" s="112"/>
    </row>
    <row r="5" spans="3:36" ht="20.25" customHeight="1" x14ac:dyDescent="0.35">
      <c r="C5" s="94"/>
      <c r="D5" s="269" t="s">
        <v>145</v>
      </c>
      <c r="E5" s="270"/>
      <c r="F5" s="270"/>
      <c r="G5" s="270"/>
      <c r="H5" s="270"/>
      <c r="I5" s="270"/>
      <c r="J5" s="270"/>
      <c r="K5" s="270"/>
      <c r="L5" s="271"/>
      <c r="M5" s="87"/>
      <c r="N5" s="241" t="s">
        <v>20</v>
      </c>
      <c r="O5" s="242"/>
      <c r="P5" s="242"/>
      <c r="Q5" s="243"/>
      <c r="R5" s="108"/>
      <c r="S5" s="268" t="s">
        <v>148</v>
      </c>
      <c r="T5" s="268"/>
      <c r="U5" s="268"/>
      <c r="V5" s="79"/>
      <c r="W5" s="3"/>
      <c r="AC5" s="110" t="s">
        <v>130</v>
      </c>
      <c r="AD5" s="110" t="s">
        <v>144</v>
      </c>
      <c r="AE5" s="113"/>
      <c r="AF5" s="110"/>
      <c r="AG5" s="110"/>
      <c r="AH5" s="110"/>
      <c r="AI5" s="110"/>
      <c r="AJ5" s="110"/>
    </row>
    <row r="6" spans="3:36" ht="15" customHeight="1" thickBot="1" x14ac:dyDescent="0.4">
      <c r="C6" s="82"/>
      <c r="D6" s="133" t="s">
        <v>21</v>
      </c>
      <c r="E6" s="134" t="s">
        <v>22</v>
      </c>
      <c r="F6" s="244" t="s">
        <v>23</v>
      </c>
      <c r="G6" s="245"/>
      <c r="H6" s="246"/>
      <c r="I6" s="135" t="s">
        <v>24</v>
      </c>
      <c r="J6" s="136" t="s">
        <v>25</v>
      </c>
      <c r="K6" s="136" t="s">
        <v>26</v>
      </c>
      <c r="L6" s="136" t="s">
        <v>27</v>
      </c>
      <c r="M6" s="83"/>
      <c r="N6" s="146" t="s">
        <v>28</v>
      </c>
      <c r="O6" s="147" t="s">
        <v>29</v>
      </c>
      <c r="P6" s="147" t="s">
        <v>30</v>
      </c>
      <c r="Q6" s="148" t="s">
        <v>27</v>
      </c>
      <c r="R6" s="92"/>
      <c r="S6" s="149" t="s">
        <v>131</v>
      </c>
      <c r="T6" s="149" t="s">
        <v>132</v>
      </c>
      <c r="U6" s="149" t="s">
        <v>27</v>
      </c>
      <c r="V6" s="79"/>
      <c r="W6" s="3"/>
      <c r="AC6" s="110" t="s">
        <v>134</v>
      </c>
      <c r="AD6" s="110">
        <v>0</v>
      </c>
      <c r="AE6" s="110"/>
      <c r="AF6" s="110"/>
      <c r="AG6" s="110"/>
      <c r="AH6" s="110"/>
      <c r="AI6" s="110"/>
      <c r="AJ6" s="110"/>
    </row>
    <row r="7" spans="3:36" ht="17.25" customHeight="1" x14ac:dyDescent="0.35">
      <c r="C7" s="82"/>
      <c r="D7" s="277" t="s">
        <v>31</v>
      </c>
      <c r="E7" s="247">
        <v>120</v>
      </c>
      <c r="F7" s="68" t="s">
        <v>32</v>
      </c>
      <c r="G7" s="68"/>
      <c r="H7" s="166"/>
      <c r="I7" s="4">
        <f>IF(H7="",0,((H7/7.7)^(2/3))*I8)</f>
        <v>0</v>
      </c>
      <c r="J7" s="170"/>
      <c r="K7" s="170"/>
      <c r="L7" s="48">
        <f>IF(H7="",0,(K7+J7)/2*I7)</f>
        <v>0</v>
      </c>
      <c r="M7" s="88"/>
      <c r="N7" s="174"/>
      <c r="O7" s="174"/>
      <c r="P7" s="174"/>
      <c r="Q7" s="144">
        <f>(N7*O7*I7)*P7/(52*24)</f>
        <v>0</v>
      </c>
      <c r="R7" s="92"/>
      <c r="S7" s="176"/>
      <c r="T7" s="174"/>
      <c r="U7" s="109" t="str">
        <f t="shared" ref="U7:U18" si="0">IF(S7="","",T7*(VLOOKUP(S7,$AC$7:$AD$18,2)))</f>
        <v/>
      </c>
      <c r="V7" s="79"/>
      <c r="W7" s="3"/>
      <c r="AC7" s="110" t="s">
        <v>121</v>
      </c>
      <c r="AD7" s="110">
        <v>0.04</v>
      </c>
      <c r="AE7" s="110"/>
      <c r="AF7" s="110"/>
      <c r="AG7" s="110"/>
      <c r="AH7" s="110"/>
      <c r="AI7" s="110"/>
      <c r="AJ7" s="110"/>
    </row>
    <row r="8" spans="3:36" ht="17.25" customHeight="1" x14ac:dyDescent="0.35">
      <c r="C8" s="82"/>
      <c r="D8" s="277"/>
      <c r="E8" s="248"/>
      <c r="F8" s="250" t="s">
        <v>33</v>
      </c>
      <c r="G8" s="251"/>
      <c r="H8" s="252"/>
      <c r="I8" s="4">
        <v>15</v>
      </c>
      <c r="J8" s="170"/>
      <c r="K8" s="170"/>
      <c r="L8" s="48">
        <f>(K8+J8)/2*I8</f>
        <v>0</v>
      </c>
      <c r="M8" s="89"/>
      <c r="N8" s="174"/>
      <c r="O8" s="174"/>
      <c r="P8" s="174"/>
      <c r="Q8" s="144">
        <f>(N8*O8*I8)*P8/(52*24)</f>
        <v>0</v>
      </c>
      <c r="R8" s="92"/>
      <c r="S8" s="176"/>
      <c r="T8" s="174"/>
      <c r="U8" s="109" t="str">
        <f t="shared" si="0"/>
        <v/>
      </c>
      <c r="V8" s="79"/>
      <c r="W8" s="3"/>
      <c r="AC8" s="110" t="s">
        <v>122</v>
      </c>
      <c r="AD8" s="110">
        <v>0.05</v>
      </c>
      <c r="AE8" s="110"/>
      <c r="AF8" s="110"/>
      <c r="AG8" s="110"/>
      <c r="AH8" s="110"/>
      <c r="AI8" s="110"/>
      <c r="AJ8" s="110"/>
    </row>
    <row r="9" spans="3:36" ht="17.25" customHeight="1" x14ac:dyDescent="0.35">
      <c r="C9" s="82"/>
      <c r="D9" s="277"/>
      <c r="E9" s="249"/>
      <c r="F9" s="68" t="s">
        <v>34</v>
      </c>
      <c r="G9" s="68"/>
      <c r="H9" s="166"/>
      <c r="I9" s="4">
        <f>IF(H9="",0,((H9/7.7)^(2/3))*I8)</f>
        <v>0</v>
      </c>
      <c r="J9" s="170"/>
      <c r="K9" s="170"/>
      <c r="L9" s="48">
        <f t="shared" ref="L9" si="1">IF(H9="",0,(K9+J9)/2*I9)</f>
        <v>0</v>
      </c>
      <c r="M9" s="89"/>
      <c r="N9" s="174"/>
      <c r="O9" s="174"/>
      <c r="P9" s="174"/>
      <c r="Q9" s="144">
        <f>(N9*O9*I9)*P9/(52*24)</f>
        <v>0</v>
      </c>
      <c r="R9" s="92"/>
      <c r="S9" s="176"/>
      <c r="T9" s="174"/>
      <c r="U9" s="109" t="str">
        <f t="shared" si="0"/>
        <v/>
      </c>
      <c r="V9" s="79"/>
      <c r="W9" s="3"/>
      <c r="AC9" s="110" t="s">
        <v>123</v>
      </c>
      <c r="AD9" s="110">
        <v>0.03</v>
      </c>
      <c r="AE9" s="110"/>
      <c r="AF9" s="110"/>
      <c r="AG9" s="110"/>
      <c r="AH9" s="110"/>
      <c r="AI9" s="110"/>
      <c r="AJ9" s="110"/>
    </row>
    <row r="10" spans="3:36" ht="17.25" customHeight="1" x14ac:dyDescent="0.35">
      <c r="C10" s="82"/>
      <c r="D10" s="277"/>
      <c r="E10" s="5">
        <v>121</v>
      </c>
      <c r="F10" s="250" t="s">
        <v>35</v>
      </c>
      <c r="G10" s="251"/>
      <c r="H10" s="252"/>
      <c r="I10" s="4">
        <v>8</v>
      </c>
      <c r="J10" s="170"/>
      <c r="K10" s="170"/>
      <c r="L10" s="48">
        <f>(K10+J10)/2*I10</f>
        <v>0</v>
      </c>
      <c r="M10" s="89"/>
      <c r="N10" s="174"/>
      <c r="O10" s="174"/>
      <c r="P10" s="22"/>
      <c r="Q10" s="144">
        <f t="shared" ref="Q10:Q16" si="2">(N10*O10*I10)/52</f>
        <v>0</v>
      </c>
      <c r="R10" s="92"/>
      <c r="S10" s="176"/>
      <c r="T10" s="174"/>
      <c r="U10" s="109" t="str">
        <f t="shared" si="0"/>
        <v/>
      </c>
      <c r="V10" s="79"/>
      <c r="W10" s="3"/>
      <c r="AC10" s="110" t="s">
        <v>124</v>
      </c>
      <c r="AD10" s="110">
        <v>0.04</v>
      </c>
      <c r="AE10" s="110"/>
      <c r="AF10" s="110"/>
      <c r="AG10" s="110"/>
      <c r="AH10" s="110"/>
      <c r="AI10" s="110"/>
      <c r="AJ10" s="110"/>
    </row>
    <row r="11" spans="3:36" ht="17.25" customHeight="1" x14ac:dyDescent="0.35">
      <c r="C11" s="82"/>
      <c r="D11" s="277"/>
      <c r="E11" s="5">
        <v>119</v>
      </c>
      <c r="F11" s="250" t="s">
        <v>36</v>
      </c>
      <c r="G11" s="251"/>
      <c r="H11" s="252"/>
      <c r="I11" s="4">
        <v>5</v>
      </c>
      <c r="J11" s="170"/>
      <c r="K11" s="170"/>
      <c r="L11" s="48">
        <f>(K11+J11)/2*I11</f>
        <v>0</v>
      </c>
      <c r="M11" s="89"/>
      <c r="N11" s="174"/>
      <c r="O11" s="174"/>
      <c r="P11" s="22"/>
      <c r="Q11" s="144">
        <f t="shared" si="2"/>
        <v>0</v>
      </c>
      <c r="R11" s="92"/>
      <c r="S11" s="176"/>
      <c r="T11" s="174"/>
      <c r="U11" s="109" t="str">
        <f t="shared" si="0"/>
        <v/>
      </c>
      <c r="V11" s="79"/>
      <c r="W11" s="3"/>
      <c r="AC11" s="110" t="s">
        <v>125</v>
      </c>
      <c r="AD11" s="110">
        <v>0.02</v>
      </c>
      <c r="AE11" s="110"/>
      <c r="AF11" s="110"/>
      <c r="AG11" s="110"/>
      <c r="AH11" s="110"/>
      <c r="AI11" s="110"/>
      <c r="AJ11" s="110"/>
    </row>
    <row r="12" spans="3:36" ht="17.25" customHeight="1" x14ac:dyDescent="0.35">
      <c r="C12" s="82"/>
      <c r="D12" s="275" t="s">
        <v>37</v>
      </c>
      <c r="E12" s="66">
        <v>145</v>
      </c>
      <c r="F12" s="253" t="s">
        <v>38</v>
      </c>
      <c r="G12" s="254"/>
      <c r="H12" s="255"/>
      <c r="I12" s="4">
        <v>2</v>
      </c>
      <c r="J12" s="43"/>
      <c r="K12" s="170"/>
      <c r="L12" s="48">
        <f>K12*I12</f>
        <v>0</v>
      </c>
      <c r="M12" s="89"/>
      <c r="N12" s="174"/>
      <c r="O12" s="174"/>
      <c r="P12" s="22"/>
      <c r="Q12" s="144">
        <f t="shared" si="2"/>
        <v>0</v>
      </c>
      <c r="R12" s="92"/>
      <c r="S12" s="176"/>
      <c r="T12" s="174"/>
      <c r="U12" s="109" t="str">
        <f t="shared" si="0"/>
        <v/>
      </c>
      <c r="V12" s="79"/>
      <c r="W12" s="3"/>
      <c r="AC12" s="110" t="s">
        <v>126</v>
      </c>
      <c r="AD12" s="110">
        <v>0.03</v>
      </c>
      <c r="AE12" s="110"/>
      <c r="AF12" s="110"/>
      <c r="AG12" s="110"/>
      <c r="AH12" s="110"/>
      <c r="AI12" s="110"/>
      <c r="AJ12" s="110"/>
    </row>
    <row r="13" spans="3:36" ht="17.25" customHeight="1" x14ac:dyDescent="0.35">
      <c r="C13" s="82"/>
      <c r="D13" s="275"/>
      <c r="E13" s="66">
        <v>146</v>
      </c>
      <c r="F13" s="253" t="s">
        <v>39</v>
      </c>
      <c r="G13" s="254"/>
      <c r="H13" s="255"/>
      <c r="I13" s="4">
        <v>2</v>
      </c>
      <c r="J13" s="44"/>
      <c r="K13" s="170"/>
      <c r="L13" s="48">
        <f t="shared" ref="L13:L14" si="3">K13*I13</f>
        <v>0</v>
      </c>
      <c r="M13" s="89"/>
      <c r="N13" s="174"/>
      <c r="O13" s="174"/>
      <c r="P13" s="22"/>
      <c r="Q13" s="144">
        <f t="shared" si="2"/>
        <v>0</v>
      </c>
      <c r="R13" s="92"/>
      <c r="S13" s="176"/>
      <c r="T13" s="174"/>
      <c r="U13" s="109" t="str">
        <f t="shared" si="0"/>
        <v/>
      </c>
      <c r="V13" s="79"/>
      <c r="W13" s="3"/>
      <c r="AC13" s="110" t="s">
        <v>127</v>
      </c>
      <c r="AD13" s="110">
        <v>0.02</v>
      </c>
      <c r="AE13" s="110"/>
      <c r="AF13" s="110"/>
      <c r="AG13" s="110"/>
      <c r="AH13" s="110"/>
      <c r="AI13" s="110"/>
      <c r="AJ13" s="110"/>
    </row>
    <row r="14" spans="3:36" ht="17.25" customHeight="1" x14ac:dyDescent="0.35">
      <c r="C14" s="82"/>
      <c r="D14" s="275"/>
      <c r="E14" s="66">
        <v>139</v>
      </c>
      <c r="F14" s="253" t="s">
        <v>40</v>
      </c>
      <c r="G14" s="254"/>
      <c r="H14" s="255"/>
      <c r="I14" s="4">
        <v>2</v>
      </c>
      <c r="J14" s="45"/>
      <c r="K14" s="170"/>
      <c r="L14" s="48">
        <f t="shared" si="3"/>
        <v>0</v>
      </c>
      <c r="M14" s="89"/>
      <c r="N14" s="174"/>
      <c r="O14" s="174"/>
      <c r="P14" s="22"/>
      <c r="Q14" s="144">
        <f t="shared" si="2"/>
        <v>0</v>
      </c>
      <c r="R14" s="92"/>
      <c r="S14" s="176"/>
      <c r="T14" s="174"/>
      <c r="U14" s="109" t="str">
        <f t="shared" si="0"/>
        <v/>
      </c>
      <c r="V14" s="79"/>
      <c r="W14" s="3"/>
      <c r="AC14" s="110" t="s">
        <v>128</v>
      </c>
      <c r="AD14" s="110">
        <v>0.02</v>
      </c>
      <c r="AE14" s="110"/>
      <c r="AF14" s="110"/>
      <c r="AG14" s="110"/>
      <c r="AH14" s="110"/>
      <c r="AI14" s="110"/>
      <c r="AJ14" s="110"/>
    </row>
    <row r="15" spans="3:36" ht="17.25" customHeight="1" x14ac:dyDescent="0.35">
      <c r="C15" s="82"/>
      <c r="D15" s="277" t="s">
        <v>41</v>
      </c>
      <c r="E15" s="5">
        <v>140</v>
      </c>
      <c r="F15" s="250" t="s">
        <v>42</v>
      </c>
      <c r="G15" s="251"/>
      <c r="H15" s="252"/>
      <c r="I15" s="4">
        <v>2</v>
      </c>
      <c r="J15" s="170"/>
      <c r="K15" s="170"/>
      <c r="L15" s="48">
        <f t="shared" ref="L15:L23" si="4">(K15+J15)/2*I15</f>
        <v>0</v>
      </c>
      <c r="M15" s="89"/>
      <c r="N15" s="174"/>
      <c r="O15" s="174"/>
      <c r="P15" s="22"/>
      <c r="Q15" s="144">
        <f t="shared" si="2"/>
        <v>0</v>
      </c>
      <c r="R15" s="92"/>
      <c r="S15" s="176"/>
      <c r="T15" s="174"/>
      <c r="U15" s="109" t="str">
        <f t="shared" si="0"/>
        <v/>
      </c>
      <c r="V15" s="79"/>
      <c r="W15" s="3"/>
      <c r="AC15" s="110" t="s">
        <v>129</v>
      </c>
      <c r="AD15" s="110">
        <v>0.03</v>
      </c>
      <c r="AE15" s="110"/>
      <c r="AF15" s="110"/>
      <c r="AG15" s="110"/>
      <c r="AH15" s="110"/>
      <c r="AI15" s="110"/>
      <c r="AJ15" s="110"/>
    </row>
    <row r="16" spans="3:36" ht="17.25" customHeight="1" x14ac:dyDescent="0.35">
      <c r="C16" s="82"/>
      <c r="D16" s="277"/>
      <c r="E16" s="5">
        <v>142</v>
      </c>
      <c r="F16" s="250" t="s">
        <v>43</v>
      </c>
      <c r="G16" s="251"/>
      <c r="H16" s="252"/>
      <c r="I16" s="4">
        <v>2</v>
      </c>
      <c r="J16" s="170"/>
      <c r="K16" s="170"/>
      <c r="L16" s="48">
        <f t="shared" si="4"/>
        <v>0</v>
      </c>
      <c r="M16" s="89"/>
      <c r="N16" s="174"/>
      <c r="O16" s="174"/>
      <c r="P16" s="22"/>
      <c r="Q16" s="144">
        <f t="shared" si="2"/>
        <v>0</v>
      </c>
      <c r="R16" s="92"/>
      <c r="S16" s="176"/>
      <c r="T16" s="174"/>
      <c r="U16" s="109" t="str">
        <f t="shared" si="0"/>
        <v/>
      </c>
      <c r="V16" s="79"/>
      <c r="W16" s="3"/>
      <c r="AC16" s="110" t="s">
        <v>120</v>
      </c>
      <c r="AD16" s="110">
        <v>0.05</v>
      </c>
      <c r="AE16" s="110"/>
      <c r="AF16" s="272" t="s">
        <v>44</v>
      </c>
      <c r="AG16" s="273"/>
      <c r="AH16" s="273"/>
      <c r="AI16" s="273"/>
      <c r="AJ16" s="274"/>
    </row>
    <row r="17" spans="3:36" ht="17.25" customHeight="1" x14ac:dyDescent="0.35">
      <c r="C17" s="82"/>
      <c r="D17" s="275" t="s">
        <v>45</v>
      </c>
      <c r="E17" s="66">
        <v>115</v>
      </c>
      <c r="F17" s="253" t="s">
        <v>46</v>
      </c>
      <c r="G17" s="254"/>
      <c r="H17" s="255"/>
      <c r="I17" s="4">
        <v>5</v>
      </c>
      <c r="J17" s="170"/>
      <c r="K17" s="170"/>
      <c r="L17" s="48">
        <f t="shared" si="4"/>
        <v>0</v>
      </c>
      <c r="M17" s="89"/>
      <c r="N17" s="174"/>
      <c r="O17" s="174"/>
      <c r="P17" s="22"/>
      <c r="Q17" s="144"/>
      <c r="R17" s="92"/>
      <c r="S17" s="176"/>
      <c r="T17" s="174"/>
      <c r="U17" s="109" t="str">
        <f t="shared" si="0"/>
        <v/>
      </c>
      <c r="V17" s="79"/>
      <c r="W17" s="3"/>
      <c r="AC17" s="114" t="s">
        <v>133</v>
      </c>
      <c r="AD17" s="110">
        <v>0.2</v>
      </c>
      <c r="AE17" s="110"/>
      <c r="AF17" s="115"/>
      <c r="AG17" s="110"/>
      <c r="AH17" s="110" t="s">
        <v>47</v>
      </c>
      <c r="AI17" s="110"/>
      <c r="AJ17" s="116"/>
    </row>
    <row r="18" spans="3:36" ht="17.25" customHeight="1" x14ac:dyDescent="0.35">
      <c r="C18" s="82"/>
      <c r="D18" s="275"/>
      <c r="E18" s="66">
        <v>116</v>
      </c>
      <c r="F18" s="253" t="s">
        <v>48</v>
      </c>
      <c r="G18" s="254"/>
      <c r="H18" s="255"/>
      <c r="I18" s="4">
        <v>7.5</v>
      </c>
      <c r="J18" s="170"/>
      <c r="K18" s="170"/>
      <c r="L18" s="48">
        <f t="shared" si="4"/>
        <v>0</v>
      </c>
      <c r="M18" s="89"/>
      <c r="N18" s="174"/>
      <c r="O18" s="174"/>
      <c r="P18" s="22"/>
      <c r="Q18" s="144">
        <f>(N18*O18*I18)/52</f>
        <v>0</v>
      </c>
      <c r="R18" s="92"/>
      <c r="S18" s="176"/>
      <c r="T18" s="174"/>
      <c r="U18" s="109" t="str">
        <f t="shared" si="0"/>
        <v/>
      </c>
      <c r="V18" s="79"/>
      <c r="W18" s="3"/>
      <c r="AC18" s="110" t="s">
        <v>136</v>
      </c>
      <c r="AD18" s="110">
        <v>0.11</v>
      </c>
      <c r="AE18" s="110"/>
      <c r="AF18" s="115"/>
      <c r="AG18" s="110"/>
      <c r="AH18" s="117" t="s">
        <v>49</v>
      </c>
      <c r="AI18" s="118" t="s">
        <v>50</v>
      </c>
      <c r="AJ18" s="116"/>
    </row>
    <row r="19" spans="3:36" ht="17.25" customHeight="1" x14ac:dyDescent="0.35">
      <c r="C19" s="82"/>
      <c r="D19" s="276"/>
      <c r="E19" s="67">
        <v>193</v>
      </c>
      <c r="F19" s="69" t="s">
        <v>51</v>
      </c>
      <c r="G19" s="69"/>
      <c r="H19" s="167"/>
      <c r="I19" s="6" t="str">
        <f>IF(H19="","",I18*H19/52)</f>
        <v/>
      </c>
      <c r="J19" s="171"/>
      <c r="K19" s="171"/>
      <c r="L19" s="49">
        <f>IF(H19="",0,(K19+J19)/2*I19)</f>
        <v>0</v>
      </c>
      <c r="M19" s="89"/>
      <c r="N19" s="175"/>
      <c r="O19" s="175"/>
      <c r="P19" s="22"/>
      <c r="Q19" s="145">
        <f>IF(H19="",0,(N19*O19*I19)/52)</f>
        <v>0</v>
      </c>
      <c r="R19" s="92"/>
      <c r="S19" s="158" t="s">
        <v>137</v>
      </c>
      <c r="T19" s="181"/>
      <c r="U19" s="137"/>
      <c r="V19" s="79"/>
      <c r="W19" s="3"/>
      <c r="AC19" s="110"/>
      <c r="AD19" s="110"/>
      <c r="AE19" s="110"/>
      <c r="AF19" s="115"/>
      <c r="AG19" s="110"/>
      <c r="AH19" s="119" t="str">
        <f>IF($F$3="","",IF($F$3="Troms og Finnmark",AH34,IF($F$3="Rogaland",AH30,IF($F$3="Alle fylker utenom Rogaland, Troms og Finnmark",AH26,""))))</f>
        <v/>
      </c>
      <c r="AI19" s="118" t="str">
        <f>IF($F$3="","",IF($F$3="Troms og Finnmark",AI34,IF($F$3="Rogaland",AI30,IF($F$3="Alle fylker utenom Rogaland, Troms og Finnmark",AI26,""))))</f>
        <v/>
      </c>
      <c r="AJ19" s="116"/>
    </row>
    <row r="20" spans="3:36" ht="17.25" customHeight="1" thickBot="1" x14ac:dyDescent="0.4">
      <c r="C20" s="82"/>
      <c r="D20" s="283" t="s">
        <v>14</v>
      </c>
      <c r="E20" s="7">
        <v>155</v>
      </c>
      <c r="F20" s="259" t="s">
        <v>52</v>
      </c>
      <c r="G20" s="260"/>
      <c r="H20" s="261"/>
      <c r="I20" s="56">
        <v>8.1</v>
      </c>
      <c r="J20" s="172"/>
      <c r="K20" s="172"/>
      <c r="L20" s="50">
        <f t="shared" si="4"/>
        <v>0</v>
      </c>
      <c r="M20" s="83"/>
      <c r="N20" s="286" t="s">
        <v>53</v>
      </c>
      <c r="O20" s="287"/>
      <c r="P20" s="288"/>
      <c r="Q20" s="163">
        <f>SUM(Q7:Q19)</f>
        <v>0</v>
      </c>
      <c r="R20" s="164"/>
      <c r="S20" s="281" t="s">
        <v>135</v>
      </c>
      <c r="T20" s="282"/>
      <c r="U20" s="165">
        <f>SUM(U7:U19)</f>
        <v>0</v>
      </c>
      <c r="V20" s="79"/>
      <c r="W20" s="3"/>
      <c r="AC20" s="110" t="s">
        <v>130</v>
      </c>
      <c r="AD20" s="110" t="s">
        <v>144</v>
      </c>
      <c r="AE20" s="110"/>
      <c r="AF20" s="115"/>
      <c r="AG20" s="110"/>
      <c r="AH20" s="119" t="str">
        <f>IF($F$3="","",IF($F$3="Troms og Finnmark",AH35,IF($F$3="Rogaland",AH31,IF($F$3="Alle fylker utenom Rogaland, Troms og Finnmark",AH27,""))))</f>
        <v/>
      </c>
      <c r="AI20" s="118" t="str">
        <f>IF($F$3="","",IF($F$3="Troms og Finnmark",AI35,IF($F$3="Rogaland",AI31,IF($F$3="Alle fylker utenom Rogaland, Troms og Finnmark",AI27,""))))</f>
        <v/>
      </c>
      <c r="AJ20" s="116"/>
    </row>
    <row r="21" spans="3:36" ht="17.25" customHeight="1" thickTop="1" x14ac:dyDescent="0.35">
      <c r="C21" s="82"/>
      <c r="D21" s="284"/>
      <c r="E21" s="8">
        <v>155</v>
      </c>
      <c r="F21" s="262" t="s">
        <v>109</v>
      </c>
      <c r="G21" s="263"/>
      <c r="H21" s="264"/>
      <c r="I21" s="57">
        <v>2.4</v>
      </c>
      <c r="J21" s="170"/>
      <c r="K21" s="170"/>
      <c r="L21" s="51">
        <f t="shared" si="4"/>
        <v>0</v>
      </c>
      <c r="M21" s="83"/>
      <c r="N21" s="83"/>
      <c r="O21" s="83"/>
      <c r="P21" s="83"/>
      <c r="Q21" s="83"/>
      <c r="R21" s="83"/>
      <c r="S21" s="83"/>
      <c r="T21" s="83"/>
      <c r="U21" s="83"/>
      <c r="V21" s="79"/>
      <c r="W21" s="3"/>
      <c r="AC21" s="110" t="s">
        <v>127</v>
      </c>
      <c r="AD21" s="110">
        <v>0.02</v>
      </c>
      <c r="AE21" s="110"/>
      <c r="AF21" s="115"/>
      <c r="AG21" s="110"/>
      <c r="AH21" s="119" t="str">
        <f>IF($F$3="","",IF($F$3="Rogaland",AH32,IF($F$3="Alle fylker utenom Rogaland, Troms og Finnmark",AH28,"")))</f>
        <v/>
      </c>
      <c r="AI21" s="118" t="str">
        <f>IF($F$3="","",IF($F$3="Rogaland",AI32,IF($F$3="Alle fylker utenom Rogaland, Troms og Finnmark",AI28,"")))</f>
        <v/>
      </c>
      <c r="AJ21" s="116"/>
    </row>
    <row r="22" spans="3:36" ht="17.25" customHeight="1" x14ac:dyDescent="0.35">
      <c r="C22" s="82"/>
      <c r="D22" s="284"/>
      <c r="E22" s="102">
        <v>155</v>
      </c>
      <c r="F22" s="103" t="s">
        <v>110</v>
      </c>
      <c r="G22" s="104"/>
      <c r="H22" s="105"/>
      <c r="I22" s="100">
        <v>14.3</v>
      </c>
      <c r="J22" s="173"/>
      <c r="K22" s="173"/>
      <c r="L22" s="106">
        <f t="shared" si="4"/>
        <v>0</v>
      </c>
      <c r="M22" s="83"/>
      <c r="N22" s="193" t="s">
        <v>54</v>
      </c>
      <c r="O22" s="194"/>
      <c r="P22" s="194"/>
      <c r="Q22" s="194"/>
      <c r="R22" s="194"/>
      <c r="S22" s="194"/>
      <c r="T22" s="194"/>
      <c r="U22" s="195"/>
      <c r="V22" s="79"/>
      <c r="W22" s="3"/>
      <c r="AC22" s="110" t="s">
        <v>125</v>
      </c>
      <c r="AD22" s="110">
        <v>0.02</v>
      </c>
      <c r="AE22" s="110"/>
      <c r="AF22" s="115"/>
      <c r="AG22" s="110"/>
      <c r="AH22" s="120" t="str">
        <f>IF($F$3="","",IF($F$3="Rogaland",AH33,IF($F$3="Alle fylker utenom Rogaland, Troms og Finnmark",AH29,"")))</f>
        <v/>
      </c>
      <c r="AI22" s="118" t="str">
        <f>IF($F$3="","",IF($F$3="Rogaland",AI33,IF($F$3="Alle fylker utenom Rogaland, Troms og Finnmark",AI29,"")))</f>
        <v/>
      </c>
      <c r="AJ22" s="116"/>
    </row>
    <row r="23" spans="3:36" ht="17.25" customHeight="1" x14ac:dyDescent="0.35">
      <c r="C23" s="82"/>
      <c r="D23" s="284"/>
      <c r="E23" s="9" t="s">
        <v>111</v>
      </c>
      <c r="F23" s="59"/>
      <c r="G23" s="60"/>
      <c r="H23" s="61"/>
      <c r="I23" s="57">
        <v>0.53</v>
      </c>
      <c r="J23" s="170"/>
      <c r="K23" s="170"/>
      <c r="L23" s="51">
        <f t="shared" si="4"/>
        <v>0</v>
      </c>
      <c r="M23" s="90">
        <v>1.8</v>
      </c>
      <c r="N23" s="200" t="s">
        <v>141</v>
      </c>
      <c r="O23" s="200"/>
      <c r="P23" s="196" t="s">
        <v>114</v>
      </c>
      <c r="Q23" s="201" t="s">
        <v>138</v>
      </c>
      <c r="R23" s="201"/>
      <c r="S23" s="197" t="s">
        <v>139</v>
      </c>
      <c r="T23" s="199" t="s">
        <v>140</v>
      </c>
      <c r="U23" s="199"/>
      <c r="V23" s="79"/>
      <c r="W23" s="3"/>
      <c r="AC23" s="110" t="s">
        <v>123</v>
      </c>
      <c r="AD23" s="110">
        <v>0.03</v>
      </c>
      <c r="AE23" s="110"/>
      <c r="AF23" s="115"/>
      <c r="AG23" s="110"/>
      <c r="AH23" s="110"/>
      <c r="AI23" s="117"/>
      <c r="AJ23" s="116"/>
    </row>
    <row r="24" spans="3:36" ht="17.25" customHeight="1" x14ac:dyDescent="0.35">
      <c r="C24" s="82"/>
      <c r="D24" s="284"/>
      <c r="E24" s="10" t="s">
        <v>108</v>
      </c>
      <c r="F24" s="62"/>
      <c r="G24" s="63"/>
      <c r="H24" s="64"/>
      <c r="I24" s="57">
        <v>0.53</v>
      </c>
      <c r="J24" s="46"/>
      <c r="K24" s="170"/>
      <c r="L24" s="51">
        <f>K24*I24</f>
        <v>0</v>
      </c>
      <c r="M24" s="83"/>
      <c r="N24" s="200"/>
      <c r="O24" s="200"/>
      <c r="P24" s="196"/>
      <c r="Q24" s="201"/>
      <c r="R24" s="201"/>
      <c r="S24" s="198"/>
      <c r="T24" s="199"/>
      <c r="U24" s="199"/>
      <c r="V24" s="79"/>
      <c r="W24" s="3"/>
      <c r="AC24" s="110" t="s">
        <v>128</v>
      </c>
      <c r="AD24" s="110">
        <v>0.02</v>
      </c>
      <c r="AE24" s="110"/>
      <c r="AF24" s="115"/>
      <c r="AG24" s="121" t="s">
        <v>55</v>
      </c>
      <c r="AH24" s="122"/>
      <c r="AI24" s="123"/>
      <c r="AJ24" s="116"/>
    </row>
    <row r="25" spans="3:36" ht="17.25" customHeight="1" x14ac:dyDescent="0.35">
      <c r="C25" s="82"/>
      <c r="D25" s="284"/>
      <c r="E25" s="239" t="s">
        <v>112</v>
      </c>
      <c r="F25" s="256" t="s">
        <v>59</v>
      </c>
      <c r="G25" s="257"/>
      <c r="H25" s="258"/>
      <c r="I25" s="57">
        <v>0.37</v>
      </c>
      <c r="J25" s="46"/>
      <c r="K25" s="170"/>
      <c r="L25" s="51">
        <f>K25*I25</f>
        <v>0</v>
      </c>
      <c r="M25" s="83"/>
      <c r="N25" s="219" t="s">
        <v>142</v>
      </c>
      <c r="O25" s="219"/>
      <c r="P25" s="177"/>
      <c r="Q25" s="211"/>
      <c r="R25" s="211"/>
      <c r="S25" s="178"/>
      <c r="T25" s="150">
        <f>SUM(P25:S25)</f>
        <v>0</v>
      </c>
      <c r="U25" s="151" t="s">
        <v>113</v>
      </c>
      <c r="V25" s="79"/>
      <c r="W25" s="3"/>
      <c r="AC25" s="110" t="s">
        <v>126</v>
      </c>
      <c r="AD25" s="110">
        <v>0.03</v>
      </c>
      <c r="AE25" s="110"/>
      <c r="AF25" s="115"/>
      <c r="AG25" s="119" t="s">
        <v>56</v>
      </c>
      <c r="AH25" s="119" t="s">
        <v>57</v>
      </c>
      <c r="AI25" s="118" t="s">
        <v>50</v>
      </c>
      <c r="AJ25" s="116"/>
    </row>
    <row r="26" spans="3:36" ht="17.25" customHeight="1" x14ac:dyDescent="0.35">
      <c r="C26" s="82"/>
      <c r="D26" s="285"/>
      <c r="E26" s="240"/>
      <c r="F26" s="65" t="s">
        <v>60</v>
      </c>
      <c r="G26" s="65"/>
      <c r="H26" s="168"/>
      <c r="I26" s="58">
        <f>IF(H26="",0,((H26/115)^(3/2))*I25)</f>
        <v>0</v>
      </c>
      <c r="J26" s="47"/>
      <c r="K26" s="171"/>
      <c r="L26" s="52">
        <f>I26*K26</f>
        <v>0</v>
      </c>
      <c r="M26" s="83"/>
      <c r="N26" s="220" t="s">
        <v>143</v>
      </c>
      <c r="O26" s="220"/>
      <c r="P26" s="179"/>
      <c r="Q26" s="212"/>
      <c r="R26" s="212"/>
      <c r="S26" s="180"/>
      <c r="T26" s="152">
        <f>SUM(P26:S26)</f>
        <v>0</v>
      </c>
      <c r="U26" s="153" t="s">
        <v>113</v>
      </c>
      <c r="V26" s="79"/>
      <c r="W26" s="3"/>
      <c r="AC26" s="110" t="s">
        <v>129</v>
      </c>
      <c r="AD26" s="110">
        <v>0.03</v>
      </c>
      <c r="AE26" s="110"/>
      <c r="AF26" s="115"/>
      <c r="AG26" s="119" t="s">
        <v>58</v>
      </c>
      <c r="AH26" s="119" t="s">
        <v>86</v>
      </c>
      <c r="AI26" s="124">
        <v>3.5</v>
      </c>
      <c r="AJ26" s="116"/>
    </row>
    <row r="27" spans="3:36" ht="17.25" customHeight="1" thickBot="1" x14ac:dyDescent="0.4">
      <c r="C27" s="82"/>
      <c r="D27" s="294" t="s">
        <v>63</v>
      </c>
      <c r="E27" s="11">
        <v>161</v>
      </c>
      <c r="F27" s="297" t="s">
        <v>64</v>
      </c>
      <c r="G27" s="298"/>
      <c r="H27" s="299"/>
      <c r="I27" s="12">
        <v>0.12</v>
      </c>
      <c r="J27" s="172"/>
      <c r="K27" s="172"/>
      <c r="L27" s="53">
        <f>(K27+J27)/2*I27</f>
        <v>0</v>
      </c>
      <c r="M27" s="83"/>
      <c r="N27" s="221" t="s">
        <v>61</v>
      </c>
      <c r="O27" s="221"/>
      <c r="P27" s="154">
        <f>SUM(P25:P26)</f>
        <v>0</v>
      </c>
      <c r="Q27" s="213">
        <f>SUM(Q25:Q26)</f>
        <v>0</v>
      </c>
      <c r="R27" s="213"/>
      <c r="S27" s="155">
        <f>(SUM(S25:S26))/AI48*2</f>
        <v>0</v>
      </c>
      <c r="T27" s="156">
        <f>ROUND(SUM(P27:S27),0)</f>
        <v>0</v>
      </c>
      <c r="U27" s="157" t="s">
        <v>113</v>
      </c>
      <c r="V27" s="79"/>
      <c r="W27" s="3"/>
      <c r="AC27" s="110" t="s">
        <v>124</v>
      </c>
      <c r="AD27" s="110">
        <v>0.04</v>
      </c>
      <c r="AE27" s="110"/>
      <c r="AF27" s="115"/>
      <c r="AG27" s="119" t="s">
        <v>58</v>
      </c>
      <c r="AH27" s="119" t="s">
        <v>93</v>
      </c>
      <c r="AI27" s="118">
        <v>2.8</v>
      </c>
      <c r="AJ27" s="116"/>
    </row>
    <row r="28" spans="3:36" ht="17.25" customHeight="1" thickTop="1" x14ac:dyDescent="0.45">
      <c r="C28" s="82"/>
      <c r="D28" s="295"/>
      <c r="E28" s="13"/>
      <c r="F28" s="236" t="s">
        <v>67</v>
      </c>
      <c r="G28" s="237"/>
      <c r="H28" s="238"/>
      <c r="I28" s="14">
        <v>0.25</v>
      </c>
      <c r="J28" s="170"/>
      <c r="K28" s="170"/>
      <c r="L28" s="54">
        <f>(K28+J28)/2*I28</f>
        <v>0</v>
      </c>
      <c r="M28" s="83"/>
      <c r="N28" s="101"/>
      <c r="O28" s="101"/>
      <c r="P28" s="101"/>
      <c r="Q28" s="101"/>
      <c r="R28" s="101"/>
      <c r="S28" s="101"/>
      <c r="T28" s="101"/>
      <c r="U28" s="101"/>
      <c r="V28" s="79"/>
      <c r="W28" s="3"/>
      <c r="AC28" s="110" t="s">
        <v>121</v>
      </c>
      <c r="AD28" s="110">
        <v>0.04</v>
      </c>
      <c r="AE28" s="110"/>
      <c r="AF28" s="115"/>
      <c r="AG28" s="119" t="s">
        <v>58</v>
      </c>
      <c r="AH28" s="119" t="s">
        <v>94</v>
      </c>
      <c r="AI28" s="118">
        <v>2.5</v>
      </c>
      <c r="AJ28" s="116"/>
    </row>
    <row r="29" spans="3:36" ht="17.25" customHeight="1" x14ac:dyDescent="0.35">
      <c r="C29" s="82"/>
      <c r="D29" s="295"/>
      <c r="E29" s="13">
        <v>168</v>
      </c>
      <c r="F29" s="236" t="s">
        <v>68</v>
      </c>
      <c r="G29" s="237"/>
      <c r="H29" s="238"/>
      <c r="I29" s="14">
        <v>0.25</v>
      </c>
      <c r="J29" s="170"/>
      <c r="K29" s="170"/>
      <c r="L29" s="54">
        <f t="shared" ref="L29:L31" si="5">(K29+J29)/2*I29</f>
        <v>0</v>
      </c>
      <c r="M29" s="83"/>
      <c r="N29" s="193" t="s">
        <v>65</v>
      </c>
      <c r="O29" s="194"/>
      <c r="P29" s="194"/>
      <c r="Q29" s="194"/>
      <c r="R29" s="194"/>
      <c r="S29" s="194"/>
      <c r="T29" s="194"/>
      <c r="U29" s="195"/>
      <c r="V29" s="79"/>
      <c r="W29" s="3"/>
      <c r="AC29" s="110" t="s">
        <v>122</v>
      </c>
      <c r="AD29" s="110">
        <v>0.05</v>
      </c>
      <c r="AE29" s="110"/>
      <c r="AF29" s="115"/>
      <c r="AG29" s="119" t="s">
        <v>58</v>
      </c>
      <c r="AH29" s="120" t="s">
        <v>62</v>
      </c>
      <c r="AI29" s="118">
        <v>2.2999999999999998</v>
      </c>
      <c r="AJ29" s="116"/>
    </row>
    <row r="30" spans="3:36" ht="17.25" customHeight="1" x14ac:dyDescent="0.35">
      <c r="C30" s="82"/>
      <c r="D30" s="295"/>
      <c r="E30" s="13">
        <v>168</v>
      </c>
      <c r="F30" s="236" t="s">
        <v>69</v>
      </c>
      <c r="G30" s="237"/>
      <c r="H30" s="238"/>
      <c r="I30" s="14">
        <v>0.25</v>
      </c>
      <c r="J30" s="170"/>
      <c r="K30" s="170"/>
      <c r="L30" s="54">
        <f t="shared" si="5"/>
        <v>0</v>
      </c>
      <c r="M30" s="83"/>
      <c r="N30" s="222" t="s">
        <v>118</v>
      </c>
      <c r="O30" s="223"/>
      <c r="P30" s="226" t="s">
        <v>119</v>
      </c>
      <c r="Q30" s="226"/>
      <c r="R30" s="226"/>
      <c r="S30" s="227"/>
      <c r="T30" s="140">
        <f>K40</f>
        <v>0</v>
      </c>
      <c r="U30" s="141" t="s">
        <v>50</v>
      </c>
      <c r="V30" s="79"/>
      <c r="W30" s="3"/>
      <c r="AC30" s="110" t="s">
        <v>120</v>
      </c>
      <c r="AD30" s="110">
        <v>0.05</v>
      </c>
      <c r="AE30" s="110"/>
      <c r="AF30" s="115"/>
      <c r="AG30" s="119" t="s">
        <v>66</v>
      </c>
      <c r="AH30" s="119" t="s">
        <v>86</v>
      </c>
      <c r="AI30" s="124">
        <v>3.5</v>
      </c>
      <c r="AJ30" s="116"/>
    </row>
    <row r="31" spans="3:36" ht="17.25" customHeight="1" x14ac:dyDescent="0.35">
      <c r="C31" s="82"/>
      <c r="D31" s="295"/>
      <c r="E31" s="13">
        <v>168</v>
      </c>
      <c r="F31" s="236" t="s">
        <v>71</v>
      </c>
      <c r="G31" s="237"/>
      <c r="H31" s="238"/>
      <c r="I31" s="14">
        <v>0.25</v>
      </c>
      <c r="J31" s="170"/>
      <c r="K31" s="170"/>
      <c r="L31" s="54">
        <f t="shared" si="5"/>
        <v>0</v>
      </c>
      <c r="M31" s="83"/>
      <c r="N31" s="224"/>
      <c r="O31" s="225"/>
      <c r="P31" s="228" t="s">
        <v>117</v>
      </c>
      <c r="Q31" s="228"/>
      <c r="R31" s="228"/>
      <c r="S31" s="229"/>
      <c r="T31" s="140">
        <f>U20</f>
        <v>0</v>
      </c>
      <c r="U31" s="141" t="s">
        <v>50</v>
      </c>
      <c r="V31" s="79"/>
      <c r="W31" s="3"/>
      <c r="AC31" s="110" t="s">
        <v>136</v>
      </c>
      <c r="AD31" s="110">
        <v>0.11</v>
      </c>
      <c r="AE31" s="110"/>
      <c r="AF31" s="115"/>
      <c r="AG31" s="119" t="s">
        <v>66</v>
      </c>
      <c r="AH31" s="119" t="s">
        <v>93</v>
      </c>
      <c r="AI31" s="118">
        <v>3.1</v>
      </c>
      <c r="AJ31" s="116"/>
    </row>
    <row r="32" spans="3:36" ht="17.25" customHeight="1" x14ac:dyDescent="0.35">
      <c r="C32" s="82"/>
      <c r="D32" s="295"/>
      <c r="E32" s="15">
        <v>185</v>
      </c>
      <c r="F32" s="236" t="s">
        <v>72</v>
      </c>
      <c r="G32" s="237"/>
      <c r="H32" s="238"/>
      <c r="I32" s="14">
        <v>1.4E-2</v>
      </c>
      <c r="J32" s="170"/>
      <c r="K32" s="46"/>
      <c r="L32" s="54">
        <f>J32*I32</f>
        <v>0</v>
      </c>
      <c r="M32" s="83"/>
      <c r="N32" s="278" t="s">
        <v>147</v>
      </c>
      <c r="O32" s="279"/>
      <c r="P32" s="279"/>
      <c r="Q32" s="279"/>
      <c r="R32" s="279"/>
      <c r="S32" s="280"/>
      <c r="T32" s="142">
        <f>Q20</f>
        <v>0</v>
      </c>
      <c r="U32" s="143" t="s">
        <v>50</v>
      </c>
      <c r="V32" s="79"/>
      <c r="W32" s="3"/>
      <c r="AC32" s="110" t="s">
        <v>133</v>
      </c>
      <c r="AD32" s="110">
        <v>0.2</v>
      </c>
      <c r="AE32" s="110"/>
      <c r="AF32" s="115"/>
      <c r="AG32" s="119" t="s">
        <v>66</v>
      </c>
      <c r="AH32" s="119" t="s">
        <v>94</v>
      </c>
      <c r="AI32" s="118">
        <v>3</v>
      </c>
      <c r="AJ32" s="116"/>
    </row>
    <row r="33" spans="3:36" ht="17.25" customHeight="1" thickBot="1" x14ac:dyDescent="0.4">
      <c r="C33" s="82"/>
      <c r="D33" s="295"/>
      <c r="E33" s="300">
        <v>186</v>
      </c>
      <c r="F33" s="16" t="s">
        <v>74</v>
      </c>
      <c r="G33" s="35"/>
      <c r="H33" s="17" t="s">
        <v>75</v>
      </c>
      <c r="I33" s="14">
        <v>8.6E-3</v>
      </c>
      <c r="J33" s="170"/>
      <c r="K33" s="46"/>
      <c r="L33" s="54">
        <f>J33*I33</f>
        <v>0</v>
      </c>
      <c r="M33" s="83"/>
      <c r="N33" s="230" t="s">
        <v>76</v>
      </c>
      <c r="O33" s="231"/>
      <c r="P33" s="231"/>
      <c r="Q33" s="231"/>
      <c r="R33" s="231"/>
      <c r="S33" s="232"/>
      <c r="T33" s="138">
        <f>T30+T31-T32</f>
        <v>0</v>
      </c>
      <c r="U33" s="139" t="s">
        <v>50</v>
      </c>
      <c r="V33" s="79"/>
      <c r="W33" s="3"/>
      <c r="AC33" s="110" t="s">
        <v>134</v>
      </c>
      <c r="AD33" s="110"/>
      <c r="AE33" s="110"/>
      <c r="AF33" s="115"/>
      <c r="AG33" s="119" t="s">
        <v>66</v>
      </c>
      <c r="AH33" s="120" t="s">
        <v>62</v>
      </c>
      <c r="AI33" s="118">
        <v>2.7</v>
      </c>
      <c r="AJ33" s="116"/>
    </row>
    <row r="34" spans="3:36" ht="19" thickTop="1" x14ac:dyDescent="0.35">
      <c r="C34" s="82"/>
      <c r="D34" s="295"/>
      <c r="E34" s="301"/>
      <c r="F34" s="16" t="s">
        <v>77</v>
      </c>
      <c r="G34" s="16"/>
      <c r="H34" s="169"/>
      <c r="I34" s="14">
        <f>IF(H34="",0,((H34/2.1)^(3/2))*I33)</f>
        <v>0</v>
      </c>
      <c r="J34" s="170"/>
      <c r="K34" s="46"/>
      <c r="L34" s="54">
        <f>J34*I34</f>
        <v>0</v>
      </c>
      <c r="M34" s="83"/>
      <c r="N34" s="265" t="str">
        <f>IF(F3=K3,"Tillatt spredd på egne areal",CONCATENATE("Tillatt spredt på egne areal ",T27," daa x ",AI48," kg pr. daa"))</f>
        <v>Tillatt spredd på egne areal</v>
      </c>
      <c r="O34" s="266"/>
      <c r="P34" s="266"/>
      <c r="Q34" s="266"/>
      <c r="R34" s="266"/>
      <c r="S34" s="267"/>
      <c r="T34" s="159">
        <f>AI48*T27</f>
        <v>0</v>
      </c>
      <c r="U34" s="161" t="s">
        <v>50</v>
      </c>
      <c r="V34" s="79"/>
      <c r="W34" s="3"/>
      <c r="AC34" s="110"/>
      <c r="AD34" s="110"/>
      <c r="AE34" s="110"/>
      <c r="AF34" s="115"/>
      <c r="AG34" s="119" t="s">
        <v>70</v>
      </c>
      <c r="AH34" s="119" t="s">
        <v>86</v>
      </c>
      <c r="AI34" s="124">
        <v>3.5</v>
      </c>
      <c r="AJ34" s="116"/>
    </row>
    <row r="35" spans="3:36" ht="18.5" x14ac:dyDescent="0.45">
      <c r="C35" s="82"/>
      <c r="D35" s="295"/>
      <c r="E35" s="301"/>
      <c r="F35" s="16" t="s">
        <v>78</v>
      </c>
      <c r="G35" s="35"/>
      <c r="H35" s="17" t="s">
        <v>79</v>
      </c>
      <c r="I35" s="14">
        <v>1.1599999999999999E-2</v>
      </c>
      <c r="J35" s="170"/>
      <c r="K35" s="46"/>
      <c r="L35" s="54">
        <f>J35*I35</f>
        <v>0</v>
      </c>
      <c r="M35" s="83"/>
      <c r="N35" s="217" t="str">
        <f>IF(T33-T34=0,"Beregning",IF(T33-T34&lt;0,"Du har nok spredeareal og kan motta:","Må bortskaffe (nabosamarb., biogass ol.)"))</f>
        <v>Beregning</v>
      </c>
      <c r="O35" s="218"/>
      <c r="P35" s="218"/>
      <c r="Q35" s="218"/>
      <c r="R35" s="218"/>
      <c r="S35" s="218"/>
      <c r="T35" s="160">
        <f>IF(T33-T34&lt;0,T34-T33,T33-T34)</f>
        <v>0</v>
      </c>
      <c r="U35" s="162" t="s">
        <v>50</v>
      </c>
      <c r="V35" s="80"/>
      <c r="W35" s="3"/>
      <c r="AC35" s="110"/>
      <c r="AD35" s="110"/>
      <c r="AE35" s="110"/>
      <c r="AF35" s="115"/>
      <c r="AG35" s="119" t="s">
        <v>70</v>
      </c>
      <c r="AH35" s="120" t="s">
        <v>87</v>
      </c>
      <c r="AI35" s="118">
        <v>2.5</v>
      </c>
      <c r="AJ35" s="116"/>
    </row>
    <row r="36" spans="3:36" ht="17.25" customHeight="1" x14ac:dyDescent="0.35">
      <c r="C36" s="82"/>
      <c r="D36" s="295"/>
      <c r="E36" s="302"/>
      <c r="F36" s="18" t="s">
        <v>81</v>
      </c>
      <c r="G36" s="18"/>
      <c r="H36" s="169"/>
      <c r="I36" s="14">
        <f>IF(H36="",0,((H36/2.3)^(3/2))*I35)</f>
        <v>0</v>
      </c>
      <c r="J36" s="170"/>
      <c r="K36" s="46"/>
      <c r="L36" s="54">
        <f>J36*I36</f>
        <v>0</v>
      </c>
      <c r="M36" s="83"/>
      <c r="N36" s="214" t="str">
        <f>IF(T35=0,"",CONCATENATE("Dette tilsvarer ",ROUND(T35/AI48,0)," dekar fulldyrka/overflatedyrka jord eller ",ROUND(T35/2,0)," dekar netto innmarksbeite."))</f>
        <v/>
      </c>
      <c r="O36" s="215"/>
      <c r="P36" s="215"/>
      <c r="Q36" s="215"/>
      <c r="R36" s="215"/>
      <c r="S36" s="215"/>
      <c r="T36" s="215"/>
      <c r="U36" s="216"/>
      <c r="V36" s="79"/>
      <c r="W36" s="3"/>
      <c r="AC36" s="110"/>
      <c r="AD36" s="110"/>
      <c r="AE36" s="110"/>
      <c r="AF36" s="115"/>
      <c r="AG36" s="117"/>
      <c r="AH36" s="125"/>
      <c r="AI36" s="117"/>
      <c r="AJ36" s="116"/>
    </row>
    <row r="37" spans="3:36" ht="17.25" customHeight="1" x14ac:dyDescent="0.45">
      <c r="C37" s="82"/>
      <c r="D37" s="295"/>
      <c r="E37" s="15">
        <v>188</v>
      </c>
      <c r="F37" s="19" t="s">
        <v>82</v>
      </c>
      <c r="G37" s="19"/>
      <c r="H37" s="19"/>
      <c r="I37" s="14">
        <v>0.106</v>
      </c>
      <c r="J37" s="170"/>
      <c r="K37" s="46"/>
      <c r="L37" s="54">
        <f t="shared" ref="L37:L39" si="6">J37*I37</f>
        <v>0</v>
      </c>
      <c r="M37" s="83">
        <f>AI48</f>
        <v>3.5</v>
      </c>
      <c r="N37" s="101"/>
      <c r="O37" s="101"/>
      <c r="P37" s="101"/>
      <c r="Q37" s="101"/>
      <c r="R37" s="101"/>
      <c r="S37" s="101"/>
      <c r="T37" s="101"/>
      <c r="U37" s="101"/>
      <c r="V37" s="79"/>
      <c r="W37" s="3"/>
      <c r="AC37" s="110"/>
      <c r="AD37" s="110"/>
      <c r="AE37" s="110"/>
      <c r="AF37" s="115"/>
      <c r="AG37" s="121" t="s">
        <v>73</v>
      </c>
      <c r="AH37" s="122"/>
      <c r="AI37" s="123"/>
      <c r="AJ37" s="116"/>
    </row>
    <row r="38" spans="3:36" ht="17.25" customHeight="1" x14ac:dyDescent="0.35">
      <c r="C38" s="82"/>
      <c r="D38" s="295"/>
      <c r="E38" s="15">
        <v>187</v>
      </c>
      <c r="F38" s="236" t="s">
        <v>83</v>
      </c>
      <c r="G38" s="237"/>
      <c r="H38" s="238"/>
      <c r="I38" s="14">
        <v>2.5000000000000001E-2</v>
      </c>
      <c r="J38" s="170"/>
      <c r="K38" s="46"/>
      <c r="L38" s="54">
        <f t="shared" si="6"/>
        <v>0</v>
      </c>
      <c r="M38" s="83"/>
      <c r="N38" s="193" t="s">
        <v>150</v>
      </c>
      <c r="O38" s="194"/>
      <c r="P38" s="194"/>
      <c r="Q38" s="194"/>
      <c r="R38" s="194"/>
      <c r="S38" s="194"/>
      <c r="T38" s="194"/>
      <c r="U38" s="195"/>
      <c r="V38" s="79"/>
      <c r="W38" s="3"/>
      <c r="AC38" s="110"/>
      <c r="AD38" s="110"/>
      <c r="AE38" s="110"/>
      <c r="AF38" s="115"/>
      <c r="AG38" s="126" t="s">
        <v>88</v>
      </c>
      <c r="AH38" s="126"/>
      <c r="AI38" s="124">
        <v>3.5</v>
      </c>
      <c r="AJ38" s="116"/>
    </row>
    <row r="39" spans="3:36" ht="20.25" customHeight="1" x14ac:dyDescent="0.35">
      <c r="C39" s="82"/>
      <c r="D39" s="296"/>
      <c r="E39" s="20">
        <v>189</v>
      </c>
      <c r="F39" s="233" t="s">
        <v>84</v>
      </c>
      <c r="G39" s="234"/>
      <c r="H39" s="235"/>
      <c r="I39" s="21">
        <v>2.5000000000000001E-2</v>
      </c>
      <c r="J39" s="171"/>
      <c r="K39" s="47"/>
      <c r="L39" s="55">
        <f t="shared" si="6"/>
        <v>0</v>
      </c>
      <c r="M39" s="83"/>
      <c r="N39" s="202"/>
      <c r="O39" s="203"/>
      <c r="P39" s="203"/>
      <c r="Q39" s="203"/>
      <c r="R39" s="203"/>
      <c r="S39" s="203"/>
      <c r="T39" s="203"/>
      <c r="U39" s="204"/>
      <c r="V39" s="79"/>
      <c r="W39" s="3"/>
      <c r="AC39" s="110"/>
      <c r="AD39" s="110"/>
      <c r="AE39" s="110"/>
      <c r="AF39" s="115"/>
      <c r="AG39" s="126" t="s">
        <v>95</v>
      </c>
      <c r="AH39" s="126"/>
      <c r="AI39" s="127">
        <v>2.8</v>
      </c>
      <c r="AJ39" s="116"/>
    </row>
    <row r="40" spans="3:36" ht="15" thickBot="1" x14ac:dyDescent="0.4">
      <c r="C40" s="82"/>
      <c r="D40" s="289" t="s">
        <v>146</v>
      </c>
      <c r="E40" s="290"/>
      <c r="F40" s="290"/>
      <c r="G40" s="290"/>
      <c r="H40" s="290"/>
      <c r="I40" s="290"/>
      <c r="J40" s="291"/>
      <c r="K40" s="292">
        <f>SUM(L7:L39)</f>
        <v>0</v>
      </c>
      <c r="L40" s="293"/>
      <c r="M40" s="83"/>
      <c r="N40" s="205"/>
      <c r="O40" s="206"/>
      <c r="P40" s="206"/>
      <c r="Q40" s="206"/>
      <c r="R40" s="206"/>
      <c r="S40" s="206"/>
      <c r="T40" s="206"/>
      <c r="U40" s="207"/>
      <c r="V40" s="79"/>
      <c r="W40" s="3"/>
      <c r="AC40" s="110"/>
      <c r="AD40" s="110"/>
      <c r="AE40" s="110"/>
      <c r="AF40" s="115"/>
      <c r="AG40" s="126" t="s">
        <v>96</v>
      </c>
      <c r="AH40" s="126"/>
      <c r="AI40" s="127">
        <v>2.5</v>
      </c>
      <c r="AJ40" s="116"/>
    </row>
    <row r="41" spans="3:36" ht="20.25" customHeight="1" thickTop="1" x14ac:dyDescent="0.35">
      <c r="C41" s="82"/>
      <c r="D41" s="83" t="s">
        <v>115</v>
      </c>
      <c r="E41" s="83"/>
      <c r="F41" s="83"/>
      <c r="G41" s="83"/>
      <c r="H41" s="83"/>
      <c r="I41" s="83"/>
      <c r="J41" s="83"/>
      <c r="K41" s="83"/>
      <c r="L41" s="83"/>
      <c r="M41" s="83"/>
      <c r="N41" s="205"/>
      <c r="O41" s="206"/>
      <c r="P41" s="206"/>
      <c r="Q41" s="206"/>
      <c r="R41" s="206"/>
      <c r="S41" s="206"/>
      <c r="T41" s="206"/>
      <c r="U41" s="207"/>
      <c r="V41" s="79"/>
      <c r="W41" s="3"/>
      <c r="AC41" s="110"/>
      <c r="AD41" s="110"/>
      <c r="AE41" s="110"/>
      <c r="AF41" s="115"/>
      <c r="AG41" s="126" t="s">
        <v>80</v>
      </c>
      <c r="AH41" s="126"/>
      <c r="AI41" s="127">
        <v>2.2999999999999998</v>
      </c>
      <c r="AJ41" s="116"/>
    </row>
    <row r="42" spans="3:36" ht="17.25" customHeight="1" x14ac:dyDescent="0.35">
      <c r="C42" s="82"/>
      <c r="D42" s="107" t="s">
        <v>116</v>
      </c>
      <c r="E42" s="84"/>
      <c r="F42" s="83"/>
      <c r="G42" s="83"/>
      <c r="H42" s="83"/>
      <c r="I42" s="83"/>
      <c r="J42" s="83"/>
      <c r="K42" s="83"/>
      <c r="L42" s="83"/>
      <c r="M42" s="83"/>
      <c r="N42" s="208"/>
      <c r="O42" s="209"/>
      <c r="P42" s="209"/>
      <c r="Q42" s="209"/>
      <c r="R42" s="209"/>
      <c r="S42" s="209"/>
      <c r="T42" s="209"/>
      <c r="U42" s="210"/>
      <c r="V42" s="79"/>
      <c r="W42" s="3"/>
      <c r="AC42" s="110"/>
      <c r="AD42" s="110"/>
      <c r="AE42" s="110"/>
      <c r="AF42" s="115"/>
      <c r="AG42" s="126" t="s">
        <v>89</v>
      </c>
      <c r="AH42" s="110"/>
      <c r="AI42" s="124">
        <v>3.5</v>
      </c>
      <c r="AJ42" s="116"/>
    </row>
    <row r="43" spans="3:36" ht="4.5" customHeight="1" x14ac:dyDescent="0.35">
      <c r="C43" s="85"/>
      <c r="D43" s="86"/>
      <c r="E43" s="86"/>
      <c r="F43" s="98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1"/>
      <c r="W43" s="3"/>
      <c r="AC43" s="110"/>
      <c r="AD43" s="110"/>
      <c r="AE43" s="110"/>
      <c r="AF43" s="115"/>
      <c r="AG43" s="126" t="s">
        <v>97</v>
      </c>
      <c r="AH43" s="126"/>
      <c r="AI43" s="127">
        <v>3.1</v>
      </c>
      <c r="AJ43" s="116"/>
    </row>
    <row r="44" spans="3:36" x14ac:dyDescent="0.35">
      <c r="C44" s="3"/>
      <c r="V44" s="3"/>
      <c r="W44" s="3"/>
      <c r="AC44" s="110"/>
      <c r="AD44" s="110"/>
      <c r="AE44" s="110"/>
      <c r="AF44" s="115"/>
      <c r="AG44" s="126" t="s">
        <v>98</v>
      </c>
      <c r="AH44" s="126"/>
      <c r="AI44" s="127">
        <v>3</v>
      </c>
      <c r="AJ44" s="116"/>
    </row>
    <row r="45" spans="3:36" x14ac:dyDescent="0.35">
      <c r="C45" s="3"/>
      <c r="V45" s="3"/>
      <c r="W45" s="3"/>
      <c r="AC45" s="110"/>
      <c r="AD45" s="110"/>
      <c r="AE45" s="110"/>
      <c r="AF45" s="115"/>
      <c r="AG45" s="126" t="s">
        <v>90</v>
      </c>
      <c r="AH45" s="126"/>
      <c r="AI45" s="127">
        <v>2.7</v>
      </c>
      <c r="AJ45" s="116"/>
    </row>
    <row r="46" spans="3:36" x14ac:dyDescent="0.35">
      <c r="C46" s="3"/>
      <c r="V46" s="3"/>
      <c r="W46" s="3"/>
      <c r="AC46" s="110"/>
      <c r="AD46" s="110"/>
      <c r="AE46" s="110"/>
      <c r="AF46" s="115"/>
      <c r="AG46" s="126" t="s">
        <v>91</v>
      </c>
      <c r="AH46" s="110"/>
      <c r="AI46" s="124">
        <v>3.5</v>
      </c>
      <c r="AJ46" s="116"/>
    </row>
    <row r="47" spans="3:36" x14ac:dyDescent="0.35">
      <c r="C47" s="3"/>
      <c r="V47" s="3"/>
      <c r="W47" s="3"/>
      <c r="AC47" s="110"/>
      <c r="AD47" s="110"/>
      <c r="AE47" s="110"/>
      <c r="AF47" s="115"/>
      <c r="AG47" s="126" t="s">
        <v>92</v>
      </c>
      <c r="AH47" s="126"/>
      <c r="AI47" s="127">
        <v>2.5</v>
      </c>
      <c r="AJ47" s="116"/>
    </row>
    <row r="48" spans="3:36" x14ac:dyDescent="0.35">
      <c r="C48" s="3"/>
      <c r="V48" s="3"/>
      <c r="W48" s="3"/>
      <c r="AC48" s="110"/>
      <c r="AD48" s="110"/>
      <c r="AE48" s="110"/>
      <c r="AF48" s="128"/>
      <c r="AG48" s="129" t="s">
        <v>85</v>
      </c>
      <c r="AH48" s="129"/>
      <c r="AI48" s="130">
        <f>IF(F3="",3.5,IF(K3="",3.5,VLOOKUP(CONCATENATE(F3," ",K3),AG38:AI47,3)))</f>
        <v>3.5</v>
      </c>
      <c r="AJ48" s="131"/>
    </row>
    <row r="49" spans="3:36" x14ac:dyDescent="0.35">
      <c r="C49" s="3"/>
      <c r="V49" s="3"/>
      <c r="W49" s="3"/>
      <c r="AC49" s="110"/>
      <c r="AD49" s="110"/>
      <c r="AE49" s="110"/>
      <c r="AF49" s="110"/>
      <c r="AG49" s="110"/>
      <c r="AH49" s="110"/>
      <c r="AI49" s="110"/>
      <c r="AJ49" s="110"/>
    </row>
    <row r="50" spans="3:36" x14ac:dyDescent="0.35">
      <c r="C50" s="3"/>
      <c r="V50" s="3"/>
      <c r="W50" s="3"/>
      <c r="AC50" s="110"/>
      <c r="AD50" s="110"/>
      <c r="AE50" s="110"/>
      <c r="AF50" s="110"/>
      <c r="AG50" s="110"/>
      <c r="AH50" s="110"/>
      <c r="AI50" s="110"/>
      <c r="AJ50" s="110"/>
    </row>
    <row r="51" spans="3:36" x14ac:dyDescent="0.35">
      <c r="C51" s="3"/>
      <c r="V51" s="3"/>
      <c r="W51" s="3"/>
      <c r="AC51" s="110"/>
      <c r="AD51" s="110"/>
      <c r="AE51" s="110"/>
      <c r="AF51" s="110"/>
      <c r="AG51" s="110"/>
      <c r="AH51" s="110"/>
      <c r="AI51" s="110"/>
      <c r="AJ51" s="110"/>
    </row>
    <row r="52" spans="3:36" x14ac:dyDescent="0.35">
      <c r="C52" s="3"/>
      <c r="V52" s="3"/>
      <c r="W52" s="3"/>
      <c r="AC52" s="110"/>
      <c r="AD52" s="110"/>
      <c r="AE52" s="110"/>
      <c r="AF52" s="110"/>
      <c r="AG52" s="110"/>
      <c r="AH52" s="110"/>
      <c r="AI52" s="110"/>
      <c r="AJ52" s="110"/>
    </row>
    <row r="53" spans="3:36" x14ac:dyDescent="0.35">
      <c r="C53" s="3"/>
      <c r="V53" s="3"/>
      <c r="W53" s="3"/>
      <c r="AC53" s="110"/>
      <c r="AD53" s="110"/>
      <c r="AE53" s="110"/>
      <c r="AF53" s="110"/>
      <c r="AG53" s="110"/>
      <c r="AH53" s="110"/>
      <c r="AI53" s="110"/>
      <c r="AJ53" s="110"/>
    </row>
    <row r="54" spans="3:36" x14ac:dyDescent="0.35">
      <c r="C54" s="3"/>
      <c r="V54" s="3"/>
      <c r="W54" s="3"/>
      <c r="AC54" s="110"/>
      <c r="AD54" s="110"/>
      <c r="AE54" s="110"/>
      <c r="AF54" s="110"/>
      <c r="AG54" s="110"/>
      <c r="AH54" s="110"/>
      <c r="AI54" s="110"/>
      <c r="AJ54" s="110"/>
    </row>
    <row r="55" spans="3:36" x14ac:dyDescent="0.35">
      <c r="C55" s="3"/>
      <c r="V55" s="3"/>
      <c r="W55" s="3"/>
      <c r="AC55" s="110"/>
      <c r="AD55" s="110"/>
      <c r="AE55" s="110"/>
      <c r="AF55" s="110"/>
      <c r="AG55" s="110"/>
      <c r="AH55" s="110"/>
      <c r="AI55" s="110"/>
      <c r="AJ55" s="110"/>
    </row>
    <row r="56" spans="3:36" x14ac:dyDescent="0.35">
      <c r="C56" s="3"/>
      <c r="V56" s="3"/>
      <c r="W56" s="3"/>
      <c r="AC56" s="110"/>
      <c r="AD56" s="110"/>
      <c r="AE56" s="110"/>
      <c r="AF56" s="110"/>
      <c r="AG56" s="110"/>
      <c r="AH56" s="110"/>
      <c r="AI56" s="110"/>
      <c r="AJ56" s="110"/>
    </row>
    <row r="57" spans="3:36" x14ac:dyDescent="0.35">
      <c r="C57" s="3"/>
      <c r="V57" s="3"/>
      <c r="W57" s="3"/>
      <c r="AC57" s="110"/>
      <c r="AD57" s="110"/>
      <c r="AE57" s="110"/>
      <c r="AF57" s="110"/>
      <c r="AG57" s="110"/>
      <c r="AH57" s="110"/>
      <c r="AI57" s="110"/>
      <c r="AJ57" s="110"/>
    </row>
    <row r="58" spans="3:36" x14ac:dyDescent="0.35">
      <c r="C58" s="3"/>
      <c r="V58" s="3"/>
      <c r="W58" s="3"/>
      <c r="AC58" s="110"/>
      <c r="AD58" s="110"/>
      <c r="AE58" s="110"/>
      <c r="AF58" s="110"/>
      <c r="AG58" s="110"/>
      <c r="AH58" s="110"/>
      <c r="AI58" s="110"/>
      <c r="AJ58" s="110"/>
    </row>
    <row r="59" spans="3:36" x14ac:dyDescent="0.35">
      <c r="C59" s="3"/>
      <c r="V59" s="3"/>
      <c r="W59" s="3"/>
    </row>
    <row r="60" spans="3:36" x14ac:dyDescent="0.35">
      <c r="C60" s="3"/>
      <c r="V60" s="3"/>
      <c r="W60" s="3"/>
    </row>
    <row r="61" spans="3:36" x14ac:dyDescent="0.35">
      <c r="C61" s="3"/>
      <c r="V61" s="3"/>
      <c r="W61" s="3"/>
    </row>
    <row r="62" spans="3:36" x14ac:dyDescent="0.35">
      <c r="C62" s="3"/>
      <c r="V62" s="3"/>
      <c r="W62" s="3"/>
    </row>
    <row r="63" spans="3:36" x14ac:dyDescent="0.35">
      <c r="C63" s="3"/>
      <c r="V63" s="3"/>
      <c r="W63" s="3"/>
    </row>
    <row r="64" spans="3:36" x14ac:dyDescent="0.35">
      <c r="C64" s="3"/>
      <c r="V64" s="3"/>
      <c r="W64" s="3"/>
    </row>
    <row r="65" spans="29:36" s="3" customFormat="1" x14ac:dyDescent="0.35">
      <c r="AC65" s="132"/>
      <c r="AD65" s="132"/>
      <c r="AE65" s="132"/>
      <c r="AF65" s="132"/>
      <c r="AG65" s="132"/>
      <c r="AH65" s="132"/>
      <c r="AI65" s="132"/>
      <c r="AJ65" s="132"/>
    </row>
    <row r="66" spans="29:36" s="3" customFormat="1" x14ac:dyDescent="0.35">
      <c r="AC66" s="132"/>
      <c r="AD66" s="132"/>
      <c r="AE66" s="132"/>
      <c r="AF66" s="132"/>
      <c r="AG66" s="132"/>
      <c r="AH66" s="132"/>
      <c r="AI66" s="132"/>
      <c r="AJ66" s="132"/>
    </row>
    <row r="67" spans="29:36" s="3" customFormat="1" x14ac:dyDescent="0.35">
      <c r="AC67" s="132"/>
      <c r="AD67" s="132"/>
      <c r="AE67" s="132"/>
      <c r="AF67" s="132"/>
      <c r="AG67" s="132"/>
      <c r="AH67" s="132"/>
      <c r="AI67" s="132"/>
      <c r="AJ67" s="132"/>
    </row>
    <row r="68" spans="29:36" s="3" customFormat="1" x14ac:dyDescent="0.35">
      <c r="AC68" s="132"/>
      <c r="AD68" s="132"/>
      <c r="AE68" s="132"/>
      <c r="AF68" s="132"/>
      <c r="AG68" s="132"/>
      <c r="AH68" s="132"/>
      <c r="AI68" s="132"/>
      <c r="AJ68" s="132"/>
    </row>
    <row r="69" spans="29:36" s="3" customFormat="1" x14ac:dyDescent="0.35">
      <c r="AC69" s="132"/>
      <c r="AD69" s="132"/>
      <c r="AE69" s="132"/>
      <c r="AF69" s="132"/>
      <c r="AG69" s="132"/>
      <c r="AH69" s="132"/>
      <c r="AI69" s="132"/>
      <c r="AJ69" s="132"/>
    </row>
    <row r="70" spans="29:36" s="3" customFormat="1" x14ac:dyDescent="0.35">
      <c r="AC70" s="132"/>
      <c r="AD70" s="132"/>
      <c r="AE70" s="132"/>
      <c r="AF70" s="132"/>
      <c r="AG70" s="132"/>
      <c r="AH70" s="132"/>
      <c r="AI70" s="132"/>
      <c r="AJ70" s="132"/>
    </row>
    <row r="71" spans="29:36" s="3" customFormat="1" x14ac:dyDescent="0.35">
      <c r="AC71" s="132"/>
      <c r="AD71" s="132"/>
      <c r="AE71" s="132"/>
      <c r="AF71" s="132"/>
      <c r="AG71" s="132"/>
      <c r="AH71" s="132"/>
      <c r="AI71" s="132"/>
      <c r="AJ71" s="132"/>
    </row>
    <row r="72" spans="29:36" s="3" customFormat="1" x14ac:dyDescent="0.35">
      <c r="AC72" s="132"/>
      <c r="AD72" s="132"/>
      <c r="AE72" s="132"/>
      <c r="AF72" s="132"/>
      <c r="AG72" s="132"/>
      <c r="AH72" s="132"/>
      <c r="AI72" s="132"/>
      <c r="AJ72" s="132"/>
    </row>
    <row r="73" spans="29:36" s="3" customFormat="1" x14ac:dyDescent="0.35">
      <c r="AC73" s="132"/>
      <c r="AD73" s="132"/>
      <c r="AE73" s="132"/>
      <c r="AF73" s="132"/>
      <c r="AG73" s="132"/>
      <c r="AH73" s="132"/>
      <c r="AI73" s="132"/>
      <c r="AJ73" s="132"/>
    </row>
    <row r="74" spans="29:36" s="3" customFormat="1" x14ac:dyDescent="0.35">
      <c r="AC74" s="132"/>
      <c r="AD74" s="132"/>
      <c r="AE74" s="132"/>
      <c r="AF74" s="132"/>
      <c r="AG74" s="132"/>
      <c r="AH74" s="132"/>
      <c r="AI74" s="132"/>
      <c r="AJ74" s="132"/>
    </row>
    <row r="75" spans="29:36" s="3" customFormat="1" x14ac:dyDescent="0.35">
      <c r="AC75" s="132"/>
      <c r="AD75" s="132"/>
      <c r="AE75" s="132"/>
      <c r="AF75" s="132"/>
      <c r="AG75" s="132"/>
      <c r="AH75" s="132"/>
      <c r="AI75" s="132"/>
      <c r="AJ75" s="132"/>
    </row>
    <row r="76" spans="29:36" s="3" customFormat="1" x14ac:dyDescent="0.35">
      <c r="AC76" s="132"/>
      <c r="AD76" s="132"/>
      <c r="AE76" s="132"/>
      <c r="AF76" s="132"/>
      <c r="AG76" s="132"/>
      <c r="AH76" s="132"/>
      <c r="AI76" s="132"/>
      <c r="AJ76" s="132"/>
    </row>
    <row r="77" spans="29:36" s="3" customFormat="1" x14ac:dyDescent="0.35">
      <c r="AC77" s="132"/>
      <c r="AD77" s="132"/>
      <c r="AE77" s="132"/>
      <c r="AF77" s="132"/>
      <c r="AG77" s="132"/>
      <c r="AH77" s="132"/>
      <c r="AI77" s="132"/>
      <c r="AJ77" s="132"/>
    </row>
    <row r="78" spans="29:36" s="3" customFormat="1" x14ac:dyDescent="0.35">
      <c r="AC78" s="132"/>
      <c r="AD78" s="132"/>
      <c r="AE78" s="132"/>
      <c r="AF78" s="132"/>
      <c r="AG78" s="132"/>
      <c r="AH78" s="132"/>
      <c r="AI78" s="132"/>
      <c r="AJ78" s="132"/>
    </row>
    <row r="79" spans="29:36" s="3" customFormat="1" x14ac:dyDescent="0.35">
      <c r="AC79" s="132"/>
      <c r="AD79" s="132"/>
      <c r="AE79" s="132"/>
      <c r="AF79" s="132"/>
      <c r="AG79" s="132"/>
      <c r="AH79" s="132"/>
      <c r="AI79" s="132"/>
      <c r="AJ79" s="132"/>
    </row>
    <row r="80" spans="29:36" s="3" customFormat="1" x14ac:dyDescent="0.35">
      <c r="AC80" s="132"/>
      <c r="AD80" s="132"/>
      <c r="AE80" s="132"/>
      <c r="AF80" s="132"/>
      <c r="AG80" s="132"/>
      <c r="AH80" s="132"/>
      <c r="AI80" s="132"/>
      <c r="AJ80" s="132"/>
    </row>
    <row r="81" spans="29:36" s="3" customFormat="1" x14ac:dyDescent="0.35">
      <c r="AC81" s="132"/>
      <c r="AD81" s="132"/>
      <c r="AE81" s="132"/>
      <c r="AF81" s="132"/>
      <c r="AG81" s="132"/>
      <c r="AH81" s="132"/>
      <c r="AI81" s="132"/>
      <c r="AJ81" s="132"/>
    </row>
    <row r="82" spans="29:36" s="3" customFormat="1" x14ac:dyDescent="0.35">
      <c r="AC82" s="132"/>
      <c r="AD82" s="132"/>
      <c r="AE82" s="132"/>
      <c r="AF82" s="132"/>
      <c r="AG82" s="132"/>
      <c r="AH82" s="132"/>
      <c r="AI82" s="132"/>
      <c r="AJ82" s="132"/>
    </row>
    <row r="83" spans="29:36" s="3" customFormat="1" x14ac:dyDescent="0.35">
      <c r="AC83" s="132"/>
      <c r="AD83" s="132"/>
      <c r="AE83" s="132"/>
      <c r="AF83" s="132"/>
      <c r="AG83" s="132"/>
      <c r="AH83" s="132"/>
      <c r="AI83" s="132"/>
      <c r="AJ83" s="132"/>
    </row>
    <row r="84" spans="29:36" s="3" customFormat="1" x14ac:dyDescent="0.35">
      <c r="AC84" s="132"/>
      <c r="AD84" s="132"/>
      <c r="AE84" s="132"/>
      <c r="AF84" s="132"/>
      <c r="AG84" s="132"/>
      <c r="AH84" s="132"/>
      <c r="AI84" s="132"/>
      <c r="AJ84" s="132"/>
    </row>
    <row r="85" spans="29:36" s="3" customFormat="1" x14ac:dyDescent="0.35">
      <c r="AC85" s="132"/>
      <c r="AD85" s="132"/>
      <c r="AE85" s="132"/>
      <c r="AF85" s="132"/>
      <c r="AG85" s="132"/>
      <c r="AH85" s="132"/>
      <c r="AI85" s="132"/>
      <c r="AJ85" s="132"/>
    </row>
    <row r="86" spans="29:36" s="3" customFormat="1" x14ac:dyDescent="0.35">
      <c r="AC86" s="132"/>
      <c r="AD86" s="132"/>
      <c r="AE86" s="132"/>
      <c r="AF86" s="132"/>
      <c r="AG86" s="132"/>
      <c r="AH86" s="132"/>
      <c r="AI86" s="132"/>
      <c r="AJ86" s="132"/>
    </row>
    <row r="87" spans="29:36" s="3" customFormat="1" x14ac:dyDescent="0.35">
      <c r="AC87" s="132"/>
      <c r="AD87" s="132"/>
      <c r="AE87" s="132"/>
      <c r="AF87" s="132"/>
      <c r="AG87" s="132"/>
      <c r="AH87" s="132"/>
      <c r="AI87" s="132"/>
      <c r="AJ87" s="132"/>
    </row>
    <row r="88" spans="29:36" s="3" customFormat="1" x14ac:dyDescent="0.35">
      <c r="AC88" s="132"/>
      <c r="AD88" s="132"/>
      <c r="AE88" s="132"/>
      <c r="AF88" s="132"/>
      <c r="AG88" s="132"/>
      <c r="AH88" s="132"/>
      <c r="AI88" s="132"/>
      <c r="AJ88" s="132"/>
    </row>
    <row r="89" spans="29:36" s="3" customFormat="1" x14ac:dyDescent="0.35">
      <c r="AC89" s="132"/>
      <c r="AD89" s="132"/>
      <c r="AE89" s="132"/>
      <c r="AF89" s="132"/>
      <c r="AG89" s="132"/>
      <c r="AH89" s="132"/>
      <c r="AI89" s="132"/>
      <c r="AJ89" s="132"/>
    </row>
    <row r="90" spans="29:36" s="3" customFormat="1" x14ac:dyDescent="0.35">
      <c r="AC90" s="132"/>
      <c r="AD90" s="132"/>
      <c r="AE90" s="132"/>
      <c r="AF90" s="132"/>
      <c r="AG90" s="132"/>
      <c r="AH90" s="132"/>
      <c r="AI90" s="132"/>
      <c r="AJ90" s="132"/>
    </row>
    <row r="91" spans="29:36" s="3" customFormat="1" x14ac:dyDescent="0.35">
      <c r="AC91" s="132"/>
      <c r="AD91" s="132"/>
      <c r="AE91" s="132"/>
      <c r="AF91" s="132"/>
      <c r="AG91" s="132"/>
      <c r="AH91" s="132"/>
      <c r="AI91" s="132"/>
      <c r="AJ91" s="132"/>
    </row>
    <row r="92" spans="29:36" s="3" customFormat="1" x14ac:dyDescent="0.35">
      <c r="AC92" s="132"/>
      <c r="AD92" s="132"/>
      <c r="AE92" s="132"/>
      <c r="AF92" s="132"/>
      <c r="AG92" s="132"/>
      <c r="AH92" s="132"/>
      <c r="AI92" s="132"/>
      <c r="AJ92" s="132"/>
    </row>
    <row r="93" spans="29:36" s="3" customFormat="1" x14ac:dyDescent="0.35">
      <c r="AC93" s="132"/>
      <c r="AD93" s="132"/>
      <c r="AE93" s="132"/>
      <c r="AF93" s="132"/>
      <c r="AG93" s="132"/>
      <c r="AH93" s="132"/>
      <c r="AI93" s="132"/>
      <c r="AJ93" s="132"/>
    </row>
    <row r="94" spans="29:36" s="3" customFormat="1" x14ac:dyDescent="0.35">
      <c r="AC94" s="132"/>
      <c r="AD94" s="132"/>
      <c r="AE94" s="132"/>
      <c r="AF94" s="132"/>
      <c r="AG94" s="132"/>
      <c r="AH94" s="132"/>
      <c r="AI94" s="132"/>
      <c r="AJ94" s="132"/>
    </row>
    <row r="95" spans="29:36" s="3" customFormat="1" x14ac:dyDescent="0.35">
      <c r="AC95" s="132"/>
      <c r="AD95" s="132"/>
      <c r="AE95" s="132"/>
      <c r="AF95" s="132"/>
      <c r="AG95" s="132"/>
      <c r="AH95" s="132"/>
      <c r="AI95" s="132"/>
      <c r="AJ95" s="132"/>
    </row>
    <row r="96" spans="29:36" s="3" customFormat="1" x14ac:dyDescent="0.35">
      <c r="AC96" s="132"/>
      <c r="AD96" s="132"/>
      <c r="AE96" s="132"/>
      <c r="AF96" s="132"/>
      <c r="AG96" s="132"/>
      <c r="AH96" s="132"/>
      <c r="AI96" s="132"/>
      <c r="AJ96" s="132"/>
    </row>
    <row r="97" spans="29:36" s="3" customFormat="1" x14ac:dyDescent="0.35">
      <c r="AC97" s="132"/>
      <c r="AD97" s="132"/>
      <c r="AE97" s="132"/>
      <c r="AF97" s="132"/>
      <c r="AG97" s="132"/>
      <c r="AH97" s="132"/>
      <c r="AI97" s="132"/>
      <c r="AJ97" s="132"/>
    </row>
    <row r="98" spans="29:36" s="3" customFormat="1" x14ac:dyDescent="0.35">
      <c r="AC98" s="132"/>
      <c r="AD98" s="132"/>
      <c r="AE98" s="132"/>
      <c r="AF98" s="132"/>
      <c r="AG98" s="132"/>
      <c r="AH98" s="132"/>
      <c r="AI98" s="132"/>
      <c r="AJ98" s="132"/>
    </row>
    <row r="99" spans="29:36" s="3" customFormat="1" x14ac:dyDescent="0.35">
      <c r="AC99" s="132"/>
      <c r="AD99" s="132"/>
      <c r="AE99" s="132"/>
      <c r="AF99" s="132"/>
      <c r="AG99" s="132"/>
      <c r="AH99" s="132"/>
      <c r="AI99" s="132"/>
      <c r="AJ99" s="132"/>
    </row>
    <row r="100" spans="29:36" s="3" customFormat="1" x14ac:dyDescent="0.35">
      <c r="AC100" s="132"/>
      <c r="AD100" s="132"/>
      <c r="AE100" s="132"/>
      <c r="AF100" s="132"/>
      <c r="AG100" s="132"/>
      <c r="AH100" s="132"/>
      <c r="AI100" s="132"/>
      <c r="AJ100" s="132"/>
    </row>
    <row r="101" spans="29:36" s="3" customFormat="1" x14ac:dyDescent="0.35">
      <c r="AC101" s="132"/>
      <c r="AD101" s="132"/>
      <c r="AE101" s="132"/>
      <c r="AF101" s="132"/>
      <c r="AG101" s="132"/>
      <c r="AH101" s="132"/>
      <c r="AI101" s="132"/>
      <c r="AJ101" s="132"/>
    </row>
    <row r="102" spans="29:36" s="3" customFormat="1" x14ac:dyDescent="0.35">
      <c r="AC102" s="132"/>
      <c r="AD102" s="132"/>
      <c r="AE102" s="132"/>
      <c r="AF102" s="132"/>
      <c r="AG102" s="132"/>
      <c r="AH102" s="132"/>
      <c r="AI102" s="132"/>
      <c r="AJ102" s="132"/>
    </row>
    <row r="103" spans="29:36" s="3" customFormat="1" x14ac:dyDescent="0.35">
      <c r="AC103" s="132"/>
      <c r="AD103" s="132"/>
      <c r="AE103" s="132"/>
      <c r="AF103" s="132"/>
      <c r="AG103" s="132"/>
      <c r="AH103" s="132"/>
      <c r="AI103" s="132"/>
      <c r="AJ103" s="132"/>
    </row>
    <row r="104" spans="29:36" s="3" customFormat="1" x14ac:dyDescent="0.35">
      <c r="AC104" s="132"/>
      <c r="AD104" s="132"/>
      <c r="AE104" s="132"/>
      <c r="AF104" s="132"/>
      <c r="AG104" s="132"/>
      <c r="AH104" s="132"/>
      <c r="AI104" s="132"/>
      <c r="AJ104" s="132"/>
    </row>
    <row r="105" spans="29:36" s="3" customFormat="1" x14ac:dyDescent="0.35">
      <c r="AC105" s="132"/>
      <c r="AD105" s="132"/>
      <c r="AE105" s="132"/>
      <c r="AF105" s="132"/>
      <c r="AG105" s="132"/>
      <c r="AH105" s="132"/>
      <c r="AI105" s="132"/>
      <c r="AJ105" s="132"/>
    </row>
    <row r="106" spans="29:36" s="3" customFormat="1" x14ac:dyDescent="0.35">
      <c r="AC106" s="132"/>
      <c r="AD106" s="132"/>
      <c r="AE106" s="132"/>
      <c r="AF106" s="132"/>
      <c r="AG106" s="132"/>
      <c r="AH106" s="132"/>
      <c r="AI106" s="132"/>
      <c r="AJ106" s="132"/>
    </row>
    <row r="107" spans="29:36" s="3" customFormat="1" x14ac:dyDescent="0.35">
      <c r="AC107" s="132"/>
      <c r="AD107" s="132"/>
      <c r="AE107" s="132"/>
      <c r="AF107" s="132"/>
      <c r="AG107" s="132"/>
      <c r="AH107" s="132"/>
      <c r="AI107" s="132"/>
      <c r="AJ107" s="132"/>
    </row>
    <row r="108" spans="29:36" s="3" customFormat="1" x14ac:dyDescent="0.35">
      <c r="AC108" s="132"/>
      <c r="AD108" s="132"/>
      <c r="AE108" s="132"/>
      <c r="AF108" s="132"/>
      <c r="AG108" s="132"/>
      <c r="AH108" s="132"/>
      <c r="AI108" s="132"/>
      <c r="AJ108" s="132"/>
    </row>
    <row r="109" spans="29:36" s="3" customFormat="1" x14ac:dyDescent="0.35">
      <c r="AC109" s="132"/>
      <c r="AD109" s="132"/>
      <c r="AE109" s="132"/>
      <c r="AF109" s="132"/>
      <c r="AG109" s="132"/>
      <c r="AH109" s="132"/>
      <c r="AI109" s="132"/>
      <c r="AJ109" s="132"/>
    </row>
    <row r="110" spans="29:36" s="3" customFormat="1" x14ac:dyDescent="0.35">
      <c r="AC110" s="132"/>
      <c r="AD110" s="132"/>
      <c r="AE110" s="132"/>
      <c r="AF110" s="132"/>
      <c r="AG110" s="132"/>
      <c r="AH110" s="132"/>
      <c r="AI110" s="132"/>
      <c r="AJ110" s="132"/>
    </row>
    <row r="111" spans="29:36" s="3" customFormat="1" x14ac:dyDescent="0.35">
      <c r="AC111" s="132"/>
      <c r="AD111" s="132"/>
      <c r="AE111" s="132"/>
      <c r="AF111" s="132"/>
      <c r="AG111" s="132"/>
      <c r="AH111" s="132"/>
      <c r="AI111" s="132"/>
      <c r="AJ111" s="132"/>
    </row>
    <row r="112" spans="29:36" s="3" customFormat="1" x14ac:dyDescent="0.35">
      <c r="AC112" s="132"/>
      <c r="AD112" s="132"/>
      <c r="AE112" s="132"/>
      <c r="AF112" s="132"/>
      <c r="AG112" s="132"/>
      <c r="AH112" s="132"/>
      <c r="AI112" s="132"/>
      <c r="AJ112" s="132"/>
    </row>
    <row r="113" spans="3:23" x14ac:dyDescent="0.35">
      <c r="C113" s="3"/>
      <c r="V113" s="3"/>
      <c r="W113" s="3"/>
    </row>
    <row r="114" spans="3:23" x14ac:dyDescent="0.35">
      <c r="C114" s="3"/>
      <c r="V114" s="3"/>
      <c r="W114" s="3"/>
    </row>
    <row r="115" spans="3:23" x14ac:dyDescent="0.35">
      <c r="C115" s="3"/>
      <c r="V115" s="3"/>
      <c r="W115" s="3"/>
    </row>
    <row r="116" spans="3:23" x14ac:dyDescent="0.35">
      <c r="C116" s="3"/>
      <c r="V116" s="3"/>
      <c r="W116" s="3"/>
    </row>
    <row r="117" spans="3:23" x14ac:dyDescent="0.35">
      <c r="C117" s="3"/>
      <c r="V117" s="3"/>
      <c r="W117" s="3"/>
    </row>
    <row r="118" spans="3:23" x14ac:dyDescent="0.35">
      <c r="C118" s="3"/>
      <c r="V118" s="3"/>
      <c r="W118" s="3"/>
    </row>
    <row r="119" spans="3:23" x14ac:dyDescent="0.35">
      <c r="C119" s="3"/>
      <c r="V119" s="3"/>
      <c r="W119" s="3"/>
    </row>
    <row r="120" spans="3:23" x14ac:dyDescent="0.35">
      <c r="C120" s="3"/>
      <c r="V120" s="3"/>
      <c r="W120" s="3"/>
    </row>
    <row r="121" spans="3:23" x14ac:dyDescent="0.35">
      <c r="C121" s="3"/>
      <c r="V121" s="3"/>
      <c r="W121" s="3"/>
    </row>
    <row r="122" spans="3:23" x14ac:dyDescent="0.35">
      <c r="C122" s="3"/>
      <c r="V122" s="3"/>
      <c r="W122" s="3"/>
    </row>
    <row r="123" spans="3:23" x14ac:dyDescent="0.35">
      <c r="C123" s="3"/>
      <c r="V123" s="3"/>
      <c r="W123" s="3"/>
    </row>
    <row r="124" spans="3:23" x14ac:dyDescent="0.35">
      <c r="C124" s="3"/>
      <c r="V124" s="3"/>
      <c r="W124" s="3"/>
    </row>
    <row r="125" spans="3:23" x14ac:dyDescent="0.35">
      <c r="C125" s="3"/>
      <c r="V125" s="3"/>
      <c r="W125" s="3"/>
    </row>
    <row r="126" spans="3:23" x14ac:dyDescent="0.35">
      <c r="C126" s="3"/>
      <c r="V126" s="3"/>
      <c r="W126" s="3"/>
    </row>
    <row r="127" spans="3:23" x14ac:dyDescent="0.35">
      <c r="C127" s="3"/>
      <c r="V127" s="3"/>
    </row>
    <row r="128" spans="3:23" x14ac:dyDescent="0.35">
      <c r="C128" s="3"/>
      <c r="V128" s="3"/>
    </row>
    <row r="129" spans="3:22" x14ac:dyDescent="0.35">
      <c r="C129" s="3"/>
      <c r="V129" s="3"/>
    </row>
    <row r="130" spans="3:22" x14ac:dyDescent="0.35">
      <c r="C130" s="3"/>
      <c r="V130" s="3"/>
    </row>
    <row r="131" spans="3:22" x14ac:dyDescent="0.35">
      <c r="C131" s="3"/>
      <c r="V131" s="3"/>
    </row>
    <row r="132" spans="3:22" x14ac:dyDescent="0.35">
      <c r="C132" s="3"/>
    </row>
    <row r="133" spans="3:22" x14ac:dyDescent="0.35">
      <c r="C133" s="3"/>
    </row>
    <row r="134" spans="3:22" x14ac:dyDescent="0.35">
      <c r="C134" s="3"/>
    </row>
    <row r="135" spans="3:22" x14ac:dyDescent="0.35">
      <c r="C135" s="3"/>
    </row>
    <row r="136" spans="3:22" x14ac:dyDescent="0.35">
      <c r="C136" s="3"/>
    </row>
    <row r="137" spans="3:22" x14ac:dyDescent="0.35">
      <c r="C137" s="3"/>
    </row>
    <row r="138" spans="3:22" x14ac:dyDescent="0.35">
      <c r="C138" s="3"/>
    </row>
    <row r="139" spans="3:22" x14ac:dyDescent="0.35">
      <c r="C139" s="3"/>
    </row>
    <row r="140" spans="3:22" x14ac:dyDescent="0.35">
      <c r="C140" s="3"/>
    </row>
    <row r="141" spans="3:22" x14ac:dyDescent="0.35">
      <c r="C141" s="3"/>
    </row>
    <row r="142" spans="3:22" x14ac:dyDescent="0.35">
      <c r="C142" s="3"/>
    </row>
    <row r="143" spans="3:22" x14ac:dyDescent="0.35">
      <c r="C143" s="3"/>
    </row>
    <row r="144" spans="3:22" x14ac:dyDescent="0.35">
      <c r="C144" s="3"/>
    </row>
    <row r="145" spans="3:3" x14ac:dyDescent="0.35">
      <c r="C145" s="3"/>
    </row>
    <row r="146" spans="3:3" x14ac:dyDescent="0.35">
      <c r="C146" s="3"/>
    </row>
  </sheetData>
  <sheetProtection algorithmName="SHA-512" hashValue="HxiQrSlD8vV6Is9JhXCoyBANzSp81S/VsSrnKLaZaHISqQAd/j65LdRaP5O44tmNFtA+6bNZa+mMPWF9SiGMig==" saltValue="s9exnimuDBEsDMCJkxCBXQ==" spinCount="100000" sheet="1" selectLockedCells="1"/>
  <sortState xmlns:xlrd2="http://schemas.microsoft.com/office/spreadsheetml/2017/richdata2" ref="AC6:AD18">
    <sortCondition ref="AC6:AC18"/>
  </sortState>
  <mergeCells count="66">
    <mergeCell ref="G1:R1"/>
    <mergeCell ref="F3:I3"/>
    <mergeCell ref="K3:L3"/>
    <mergeCell ref="F13:H13"/>
    <mergeCell ref="D7:D11"/>
    <mergeCell ref="N3:U3"/>
    <mergeCell ref="S20:T20"/>
    <mergeCell ref="D20:D26"/>
    <mergeCell ref="N20:P20"/>
    <mergeCell ref="D40:J40"/>
    <mergeCell ref="K40:L40"/>
    <mergeCell ref="D27:D39"/>
    <mergeCell ref="F27:H27"/>
    <mergeCell ref="F28:H28"/>
    <mergeCell ref="F29:H29"/>
    <mergeCell ref="F30:H30"/>
    <mergeCell ref="F38:H38"/>
    <mergeCell ref="F32:H32"/>
    <mergeCell ref="E33:E36"/>
    <mergeCell ref="D5:L5"/>
    <mergeCell ref="AF16:AJ16"/>
    <mergeCell ref="D17:D19"/>
    <mergeCell ref="F17:H17"/>
    <mergeCell ref="F18:H18"/>
    <mergeCell ref="D15:D16"/>
    <mergeCell ref="F15:H15"/>
    <mergeCell ref="F16:H16"/>
    <mergeCell ref="D12:D14"/>
    <mergeCell ref="F39:H39"/>
    <mergeCell ref="F31:H31"/>
    <mergeCell ref="E25:E26"/>
    <mergeCell ref="N5:Q5"/>
    <mergeCell ref="F6:H6"/>
    <mergeCell ref="E7:E9"/>
    <mergeCell ref="F8:H8"/>
    <mergeCell ref="F10:H10"/>
    <mergeCell ref="F11:H11"/>
    <mergeCell ref="F12:H12"/>
    <mergeCell ref="F25:H25"/>
    <mergeCell ref="F14:H14"/>
    <mergeCell ref="F20:H20"/>
    <mergeCell ref="F21:H21"/>
    <mergeCell ref="N34:S34"/>
    <mergeCell ref="S5:U5"/>
    <mergeCell ref="N38:U38"/>
    <mergeCell ref="N39:U42"/>
    <mergeCell ref="Q25:R25"/>
    <mergeCell ref="Q26:R26"/>
    <mergeCell ref="Q27:R27"/>
    <mergeCell ref="N29:U29"/>
    <mergeCell ref="N36:U36"/>
    <mergeCell ref="N35:S35"/>
    <mergeCell ref="N25:O25"/>
    <mergeCell ref="N26:O26"/>
    <mergeCell ref="N27:O27"/>
    <mergeCell ref="N30:O31"/>
    <mergeCell ref="P30:S30"/>
    <mergeCell ref="P31:S31"/>
    <mergeCell ref="N33:S33"/>
    <mergeCell ref="N32:S32"/>
    <mergeCell ref="N22:U22"/>
    <mergeCell ref="P23:P24"/>
    <mergeCell ref="S23:S24"/>
    <mergeCell ref="T23:U24"/>
    <mergeCell ref="N23:O24"/>
    <mergeCell ref="Q23:R24"/>
  </mergeCells>
  <phoneticPr fontId="13" type="noConversion"/>
  <conditionalFormatting sqref="N35">
    <cfRule type="cellIs" dxfId="2" priority="6" operator="equal">
      <formula>"Plass til mer fosfor"</formula>
    </cfRule>
    <cfRule type="cellIs" dxfId="1" priority="7" operator="equal">
      <formula>"Må bortskaffe (nabosamarb., biogass ol.)"</formula>
    </cfRule>
  </conditionalFormatting>
  <conditionalFormatting sqref="S7:S18">
    <cfRule type="cellIs" dxfId="0" priority="1" operator="greaterThan">
      <formula>0</formula>
    </cfRule>
  </conditionalFormatting>
  <dataValidations count="15">
    <dataValidation type="decimal" operator="lessThanOrEqual" allowBlank="1" showInputMessage="1" showErrorMessage="1" errorTitle="Timer på beite" error="Antall timer på beite pr dag kan ikke overstige 24 timer." sqref="P7:P9" xr:uid="{162A2200-793C-4243-B727-B0763C0F1B75}">
      <formula1>24</formula1>
    </dataValidation>
    <dataValidation type="decimal" operator="lessThan" allowBlank="1" showInputMessage="1" showErrorMessage="1" errorTitle="Uker på beite" error="Uker på beite kan ikke overstige 52 uker." sqref="O7:O19" xr:uid="{F7667DD7-D895-432A-A142-9A518E7D25AF}">
      <formula1>52</formula1>
    </dataValidation>
    <dataValidation type="whole" operator="lessThanOrEqual" allowBlank="1" showInputMessage="1" showErrorMessage="1" errorTitle="Antall dyr" error="Antall dyr kan ikke overstige oppgitt antall dyr 1. mars." sqref="N12:N14" xr:uid="{F64FC30A-FC5F-4A01-A433-2BF19C457447}">
      <formula1>K12</formula1>
    </dataValidation>
    <dataValidation type="whole" operator="lessThanOrEqual" allowBlank="1" showInputMessage="1" showErrorMessage="1" errorTitle="Antall dyr" error="Antall dyr kan ikke overstige gjennomsnittet av oppgitt antall dyr 1. oktober og 1. mars." sqref="N7:N11 N15:N19" xr:uid="{B43BFCF2-4F2C-4D99-98DB-E22F6F261042}">
      <formula1>AVERAGE(J7:K7)</formula1>
    </dataValidation>
    <dataValidation type="decimal" operator="greaterThan" allowBlank="1" showInputMessage="1" showErrorMessage="1" errorTitle="Saktevoksende kylling" error="Saktevoksende kylling må være over 2,5 kg." sqref="H36" xr:uid="{45FF19E1-8551-4C2A-A87A-908612F6384B}">
      <formula1>2.5</formula1>
    </dataValidation>
    <dataValidation type="decimal" operator="greaterThan" allowBlank="1" showInputMessage="1" showErrorMessage="1" errorTitle="Rakstvoksende kylling" error="Rakstvoksende kylling må være over 2,3 kg." sqref="H34" xr:uid="{A6800BE6-33CC-4E1E-A4EE-4BA863CD4A73}">
      <formula1>2.3</formula1>
    </dataValidation>
    <dataValidation type="decimal" allowBlank="1" showInputMessage="1" showErrorMessage="1" errorTitle="Antall uker i et år" error="Antall uker i et år overstiger ikke 52." sqref="H19" xr:uid="{90C6D4D2-78A6-4240-9D6B-C5456D47E330}">
      <formula1>0</formula1>
      <formula2>50</formula2>
    </dataValidation>
    <dataValidation type="whole" operator="greaterThan" allowBlank="1" showInputMessage="1" showErrorMessage="1" errorTitle="Levendevekt" error="Levendevekt må være over 130 kg." sqref="H26" xr:uid="{1F038C96-44C1-4F86-9AA7-4376C376D5F3}">
      <formula1>130</formula1>
    </dataValidation>
    <dataValidation type="whole" operator="greaterThan" allowBlank="1" showInputMessage="1" showErrorMessage="1" errorTitle="Feil i tall" error="Legg inn et heltall." sqref="J7:K21 J23:K39" xr:uid="{EFF98F84-A2D2-40A1-B395-02E06C6C2CBE}">
      <formula1>0</formula1>
    </dataValidation>
    <dataValidation type="decimal" operator="lessThan" allowBlank="1" showInputMessage="1" showErrorMessage="1" errorTitle="Middelavdrått" error="Avdrått under 7000 tonn årlig." sqref="H7" xr:uid="{3B4E0710-D1B9-425F-BE8B-D6E15723C75A}">
      <formula1>7</formula1>
    </dataValidation>
    <dataValidation type="decimal" operator="greaterThan" allowBlank="1" showInputMessage="1" showErrorMessage="1" errorTitle="Middelavdrått" error="Avdrått over 9500 tonn årlig." sqref="H9" xr:uid="{55D60E14-2031-48A4-AF14-17CE1EB46758}">
      <formula1>9.5</formula1>
    </dataValidation>
    <dataValidation type="whole" operator="lessThanOrEqual" allowBlank="1" showInputMessage="1" showErrorMessage="1" errorTitle="Feil i tall" error="Øvre grense i konsesjonsregelverket er 53 purker pr. pulje." sqref="K22" xr:uid="{64232606-DF1F-49F9-87F5-D8BCE6433CB4}">
      <formula1>53</formula1>
    </dataValidation>
    <dataValidation type="list" allowBlank="1" showInputMessage="1" showErrorMessage="1" sqref="F3" xr:uid="{782D668C-884A-4134-AAAC-65046C22DA50}">
      <mc:AlternateContent xmlns:x12ac="http://schemas.microsoft.com/office/spreadsheetml/2011/1/ac" xmlns:mc="http://schemas.openxmlformats.org/markup-compatibility/2006">
        <mc:Choice Requires="x12ac">
          <x12ac:list>"Alle fylker utenom Rogaland, Troms og Finnmark",Rogaland,Troms og Finnmark</x12ac:list>
        </mc:Choice>
        <mc:Fallback>
          <formula1>"Alle fylker utenom Rogaland, Troms og Finnmark,Rogaland,Troms og Finnmark"</formula1>
        </mc:Fallback>
      </mc:AlternateContent>
    </dataValidation>
    <dataValidation type="list" allowBlank="1" showInputMessage="1" showErrorMessage="1" sqref="K3" xr:uid="{14187ED3-3ABB-466A-9374-B67AA9227FA5}">
      <formula1>$AH$19:$AH$22</formula1>
    </dataValidation>
    <dataValidation type="list" allowBlank="1" showInputMessage="1" showErrorMessage="1" sqref="S7:S18" xr:uid="{0434EB8F-5914-4CBB-9E05-8F2B925BE6B4}">
      <formula1>$AC$21:$AC$32</formula1>
    </dataValidation>
  </dataValidations>
  <printOptions horizontalCentered="1"/>
  <pageMargins left="0.31496062992125984" right="0.35433070866141736" top="0.19685039370078741" bottom="0.19685039370078741" header="0.19685039370078741" footer="0.23622047244094491"/>
  <pageSetup paperSize="9" scale="82" orientation="landscape" verticalDpi="0" r:id="rId1"/>
  <ignoredErrors>
    <ignoredError sqref="L19 L8:L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_x002e_Websak xmlns="bcf40337-4c01-404b-ac59-6e901efaf55a" xsi:nil="true"/>
    <TaxCatchAll xmlns="00168210-fdb4-4a59-9fef-022f85e96c4b" xsi:nil="true"/>
    <Datomanuell xmlns="bcf40337-4c01-404b-ac59-6e901efaf55a" xsi:nil="true"/>
    <lcf76f155ced4ddcb4097134ff3c332f xmlns="bcf40337-4c01-404b-ac59-6e901efaf55a">
      <Terms xmlns="http://schemas.microsoft.com/office/infopath/2007/PartnerControls"/>
    </lcf76f155ced4ddcb4097134ff3c332f>
    <Agros xmlns="bcf40337-4c01-404b-ac59-6e901efaf55a" xsi:nil="true"/>
    <Ansvarlig xmlns="bcf40337-4c01-404b-ac59-6e901efaf55a">
      <UserInfo>
        <DisplayName/>
        <AccountId xsi:nil="true"/>
        <AccountType/>
      </UserInfo>
    </Ansvarlig>
    <Agrosnr xmlns="bcf40337-4c01-404b-ac59-6e901efaf55a" xsi:nil="true"/>
    <Kommentar xmlns="bcf40337-4c01-404b-ac59-6e901efaf55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14AD6C2D46B84CB6B2EA26508D25F6" ma:contentTypeVersion="24" ma:contentTypeDescription="Create a new document." ma:contentTypeScope="" ma:versionID="17debd425179ec50cbb3f692288d0890">
  <xsd:schema xmlns:xsd="http://www.w3.org/2001/XMLSchema" xmlns:xs="http://www.w3.org/2001/XMLSchema" xmlns:p="http://schemas.microsoft.com/office/2006/metadata/properties" xmlns:ns2="00168210-fdb4-4a59-9fef-022f85e96c4b" xmlns:ns3="bcf40337-4c01-404b-ac59-6e901efaf55a" targetNamespace="http://schemas.microsoft.com/office/2006/metadata/properties" ma:root="true" ma:fieldsID="dd1a9e84342cc6081dca149e67d191f5" ns2:_="" ns3:_="">
    <xsd:import namespace="00168210-fdb4-4a59-9fef-022f85e96c4b"/>
    <xsd:import namespace="bcf40337-4c01-404b-ac59-6e901efaf5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Ref_x002e_Websak" minOccurs="0"/>
                <xsd:element ref="ns3:Kommentar" minOccurs="0"/>
                <xsd:element ref="ns3:Ansvarlig" minOccurs="0"/>
                <xsd:element ref="ns3:Datomanuell" minOccurs="0"/>
                <xsd:element ref="ns3:Agrosnr" minOccurs="0"/>
                <xsd:element ref="ns3:Agro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68210-fdb4-4a59-9fef-022f85e96c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02ac371-b038-43ab-8924-696610c71e34}" ma:internalName="TaxCatchAll" ma:showField="CatchAllData" ma:web="00168210-fdb4-4a59-9fef-022f85e96c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40337-4c01-404b-ac59-6e901efaf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66604e5-85fc-4cf3-94b4-3dc3f98deb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Ref_x002e_Websak" ma:index="23" nillable="true" ma:displayName="Ref. Websak" ma:description="Referansenummer til saken i Websak fokus" ma:format="Dropdown" ma:internalName="Ref_x002e_Websak">
      <xsd:simpleType>
        <xsd:restriction base="dms:Text">
          <xsd:maxLength value="255"/>
        </xsd:restriction>
      </xsd:simpleType>
    </xsd:element>
    <xsd:element name="Kommentar" ma:index="24" nillable="true" ma:displayName="Kommentar" ma:format="Dropdown" ma:internalName="Kommentar">
      <xsd:simpleType>
        <xsd:restriction base="dms:Text">
          <xsd:maxLength value="255"/>
        </xsd:restriction>
      </xsd:simpleType>
    </xsd:element>
    <xsd:element name="Ansvarlig" ma:index="25" nillable="true" ma:displayName="Ansvarlig" ma:format="Dropdown" ma:list="UserInfo" ma:SharePointGroup="0" ma:internalName="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omanuell" ma:index="26" nillable="true" ma:displayName="Dato manuell " ma:description="Manuell innlegging av opprettelsesdato for filer fra F-området." ma:format="Dropdown" ma:internalName="Datomanuell">
      <xsd:simpleType>
        <xsd:restriction base="dms:Text">
          <xsd:maxLength value="255"/>
        </xsd:restriction>
      </xsd:simpleType>
    </xsd:element>
    <xsd:element name="Agrosnr" ma:index="27" nillable="true" ma:displayName="Agros nr" ma:format="Dropdown" ma:internalName="Agrosnr">
      <xsd:simpleType>
        <xsd:restriction base="dms:Text">
          <xsd:maxLength value="255"/>
        </xsd:restriction>
      </xsd:simpleType>
    </xsd:element>
    <xsd:element name="Agros" ma:index="28" nillable="true" ma:displayName="Agros" ma:format="Dropdown" ma:internalName="Agros">
      <xsd:simpleType>
        <xsd:restriction base="dms:Text">
          <xsd:maxLength value="255"/>
        </xsd:restriction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591DB6-F2F3-4070-B9C4-4DAE0515D0F6}">
  <ds:schemaRefs>
    <ds:schemaRef ds:uri="http://schemas.microsoft.com/office/2006/metadata/properties"/>
    <ds:schemaRef ds:uri="http://schemas.microsoft.com/office/infopath/2007/PartnerControls"/>
    <ds:schemaRef ds:uri="bcf40337-4c01-404b-ac59-6e901efaf55a"/>
    <ds:schemaRef ds:uri="http://purl.org/dc/elements/1.1/"/>
    <ds:schemaRef ds:uri="00168210-fdb4-4a59-9fef-022f85e96c4b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21664A0-ED53-4470-82D0-99A8BF4495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6E7E6-2FCB-487C-9B04-B5920691CE71}"/>
</file>

<file path=docMetadata/LabelInfo.xml><?xml version="1.0" encoding="utf-8"?>
<clbl:labelList xmlns:clbl="http://schemas.microsoft.com/office/2020/mipLabelMetadata">
  <clbl:label id="{8a6fa58e-5153-4bfa-9a8b-573d985a4186}" enabled="0" method="" siteId="{8a6fa58e-5153-4bfa-9a8b-573d985a418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Meny</vt:lpstr>
      <vt:lpstr>Spredeareal</vt:lpstr>
      <vt:lpstr>Periode</vt:lpstr>
      <vt:lpstr>Spredeareal!Utskriftsområde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Rannveig Bø Fløystad</dc:creator>
  <cp:keywords/>
  <dc:description/>
  <cp:lastModifiedBy>Rannveig Bø Fløystad</cp:lastModifiedBy>
  <cp:revision/>
  <cp:lastPrinted>2025-02-24T12:12:51Z</cp:lastPrinted>
  <dcterms:created xsi:type="dcterms:W3CDTF">2020-03-12T07:24:51Z</dcterms:created>
  <dcterms:modified xsi:type="dcterms:W3CDTF">2025-02-25T08:49:40Z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0x010100B914AD6C2D46B84CB6B2EA26508D25F6</vt:lpwstr>
  </property>
  <property fmtid="{D5CDD505-2E9C-101B-9397-08002B2CF9AE}" pid="3" name="MediaServiceImageTags">
    <vt:lpwstr/>
  </property>
</Properties>
</file>